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נסיעות\2023\משלחת לונדון עדות מילצ'ן - יולי 2023\"/>
    </mc:Choice>
  </mc:AlternateContent>
  <bookViews>
    <workbookView xWindow="0" yWindow="0" windowWidth="28800" windowHeight="12330"/>
  </bookViews>
  <sheets>
    <sheet name="18.6.23 - עדות" sheetId="1" r:id="rId1"/>
    <sheet name="4.6.23 - הכנת עד " sheetId="2" r:id="rId2"/>
    <sheet name="נובמבר 2022" sheetId="3" r:id="rId3"/>
    <sheet name="ספטמבר 2017" sheetId="4"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9" i="1" l="1"/>
  <c r="F30" i="1"/>
  <c r="F28" i="1"/>
  <c r="L31" i="1" l="1"/>
  <c r="L29" i="1"/>
  <c r="L30" i="1"/>
  <c r="L28" i="1"/>
  <c r="L24" i="1"/>
  <c r="L19" i="1" l="1"/>
  <c r="L18" i="1"/>
  <c r="L26" i="1"/>
  <c r="L20" i="1"/>
  <c r="L21" i="1"/>
  <c r="L22" i="1"/>
  <c r="L23" i="1"/>
  <c r="L25" i="1"/>
  <c r="L27" i="1" l="1"/>
  <c r="I11" i="1"/>
  <c r="I10" i="1"/>
  <c r="J10" i="1"/>
  <c r="J11" i="1" s="1"/>
  <c r="F9" i="1"/>
  <c r="A1" i="3" l="1"/>
  <c r="B1" i="3"/>
  <c r="C1" i="3"/>
  <c r="A2" i="3"/>
  <c r="B41" i="1" l="1"/>
  <c r="F8" i="1" l="1"/>
  <c r="F3" i="1" l="1"/>
  <c r="F4" i="1"/>
  <c r="F5" i="1"/>
  <c r="F6" i="1"/>
  <c r="F7" i="1"/>
  <c r="F2" i="1"/>
  <c r="F10" i="1" l="1"/>
  <c r="J13" i="1" s="1"/>
</calcChain>
</file>

<file path=xl/sharedStrings.xml><?xml version="1.0" encoding="utf-8"?>
<sst xmlns="http://schemas.openxmlformats.org/spreadsheetml/2006/main" count="251" uniqueCount="142">
  <si>
    <t>שם הנוסע</t>
  </si>
  <si>
    <t>יחידה</t>
  </si>
  <si>
    <t xml:space="preserve">יעד </t>
  </si>
  <si>
    <t>מיום</t>
  </si>
  <si>
    <t>עד יום</t>
  </si>
  <si>
    <t>משך זמן הנסיעה</t>
  </si>
  <si>
    <t>מימון</t>
  </si>
  <si>
    <t>מטרה</t>
  </si>
  <si>
    <t>טיסה $</t>
  </si>
  <si>
    <t>מלון $</t>
  </si>
  <si>
    <t>קרן צבירן לצטר</t>
  </si>
  <si>
    <t>פרקליטות</t>
  </si>
  <si>
    <t>לונדון</t>
  </si>
  <si>
    <t>מלא</t>
  </si>
  <si>
    <t>חקירת עד במסגרת VC  על פי החלטת בימ"ש.</t>
  </si>
  <si>
    <t>ליאת בן ארי שווקי</t>
  </si>
  <si>
    <t>אלה פרץ</t>
  </si>
  <si>
    <t>צחי יעקב</t>
  </si>
  <si>
    <t>סגן מנהל אגף הביטחון</t>
  </si>
  <si>
    <t>היערכות לוועידת מילצ'ן</t>
  </si>
  <si>
    <t>אוראל אהרוני</t>
  </si>
  <si>
    <t xml:space="preserve">לונדון </t>
  </si>
  <si>
    <t xml:space="preserve">מלא </t>
  </si>
  <si>
    <t xml:space="preserve">אקוקה אושרי </t>
  </si>
  <si>
    <t>ביטחון</t>
  </si>
  <si>
    <t>אבטחה</t>
  </si>
  <si>
    <t>סה"כ</t>
  </si>
  <si>
    <t>ממוצע</t>
  </si>
  <si>
    <t xml:space="preserve">מלון: </t>
  </si>
  <si>
    <r>
      <t>Staybridge Suites Brighton</t>
    </r>
    <r>
      <rPr>
        <sz val="11"/>
        <color theme="1"/>
        <rFont val="Arial"/>
        <family val="2"/>
        <scheme val="minor"/>
      </rPr>
      <t xml:space="preserve"> </t>
    </r>
  </si>
  <si>
    <t xml:space="preserve">כתובת: </t>
  </si>
  <si>
    <r>
      <t xml:space="preserve"> </t>
    </r>
    <r>
      <rPr>
        <sz val="11"/>
        <color theme="1"/>
        <rFont val="Calibri"/>
        <family val="2"/>
      </rPr>
      <t>1</t>
    </r>
    <r>
      <rPr>
        <sz val="11"/>
        <color theme="1"/>
        <rFont val="Arial"/>
        <family val="2"/>
      </rPr>
      <t xml:space="preserve"> </t>
    </r>
    <r>
      <rPr>
        <sz val="11"/>
        <color theme="1"/>
        <rFont val="Calibri"/>
        <family val="2"/>
      </rPr>
      <t>Fleet Street, 1,Brighton</t>
    </r>
    <r>
      <rPr>
        <sz val="11"/>
        <color theme="1"/>
        <rFont val="Arial"/>
        <family val="2"/>
      </rPr>
      <t xml:space="preserve"> </t>
    </r>
  </si>
  <si>
    <t xml:space="preserve">אלון גילדין </t>
  </si>
  <si>
    <t xml:space="preserve">תוספת בגין יציאה מאחורת בשל אילוצי אבטחה </t>
  </si>
  <si>
    <t>בהמשך לבקשה שהתקבלה בתאריך 24/6 ע"י ליאת, בהיעדר אפשרות לקיום דיונים החשובים לטיפול בתיק בחדר, ובהיעדר אפשרות לקיים דיונים אלו בשטחים ציבוריים במלון (עקב התקשורת), שודרג חדרה של ליאת בלבד לחדר גדול יותר על מנת לאפשר דיונים חשובים במסגרת התפקיד.</t>
  </si>
  <si>
    <t xml:space="preserve">תוספות </t>
  </si>
  <si>
    <t>חקירת עד במסגרת VC  על פי החלטת בימ"ש.</t>
  </si>
  <si>
    <t xml:space="preserve">$            666.82 </t>
  </si>
  <si>
    <t xml:space="preserve"> $  1,244.68 </t>
  </si>
  <si>
    <t xml:space="preserve">$            589.82 </t>
  </si>
  <si>
    <t xml:space="preserve"> $  2,205.00 </t>
  </si>
  <si>
    <t xml:space="preserve"> $         1,379.59 </t>
  </si>
  <si>
    <t xml:space="preserve"> $  2,502.56 </t>
  </si>
  <si>
    <t xml:space="preserve">$            644.82 </t>
  </si>
  <si>
    <t xml:space="preserve"> $  1,028.56 </t>
  </si>
  <si>
    <t xml:space="preserve"> $            165.46 </t>
  </si>
  <si>
    <t xml:space="preserve"> $  2,709.31 </t>
  </si>
  <si>
    <t xml:space="preserve"> $  2,338.00 </t>
  </si>
  <si>
    <t xml:space="preserve">$         1,258.22 </t>
  </si>
  <si>
    <t xml:space="preserve"> $  1,140.00 </t>
  </si>
  <si>
    <t xml:space="preserve">משרד החוץ </t>
  </si>
  <si>
    <t xml:space="preserve">סה"כ </t>
  </si>
  <si>
    <t>פירוט</t>
  </si>
  <si>
    <t xml:space="preserve">עלות בפאונד </t>
  </si>
  <si>
    <t xml:space="preserve">המרה לדולר </t>
  </si>
  <si>
    <t xml:space="preserve">אולם (4 חדרי דיונים בברייטון) </t>
  </si>
  <si>
    <t>הוצאות לינה ורכבת לאנשי השגרירות לצורך סיוע בתיפעול</t>
  </si>
  <si>
    <t>הסעה מהשדה תעופה לאנשי הפרקליטות והמאבטחים</t>
  </si>
  <si>
    <t>בלת"ם  - משוריין בהתאם לדרישת השגרירות</t>
  </si>
  <si>
    <t xml:space="preserve">אבטחה +שעות מאבטחים (לפי הצעה שהתקבלה מהשגרירות) </t>
  </si>
  <si>
    <t xml:space="preserve">סכום ההזמנה ששוריינה  (המימוש לפי ביצוע בפועל לאחר סיום הארוע) </t>
  </si>
  <si>
    <t xml:space="preserve">ישראל וולנרמן - סניגור  צוות ההגנה </t>
  </si>
  <si>
    <t xml:space="preserve">עמית חדד-סניגור  צוות ההגנה </t>
  </si>
  <si>
    <t xml:space="preserve">נועה מילשטיין-סניגור  צוות ההגנה </t>
  </si>
  <si>
    <t>לינה לצוות לוגיסטי מהשגרירות לסיוע בתיפעול</t>
  </si>
  <si>
    <t>רכיב</t>
  </si>
  <si>
    <t>עלות</t>
  </si>
  <si>
    <t>הערות</t>
  </si>
  <si>
    <t>טיסות</t>
  </si>
  <si>
    <t>1475.02 USD</t>
  </si>
  <si>
    <t>עלות זו כוללת כרטיס הלוך מתל אביב ללונדון וחזור לכל נוסע בחברת התעופה – אל על.</t>
  </si>
  <si>
    <t>לינה</t>
  </si>
  <si>
    <t xml:space="preserve">903.68 USD </t>
  </si>
  <si>
    <t>עלות זו כוללת לינה וארוחת בוקר ל- 4 לילות לכל נוסע בבית המלון The Square Hotel </t>
  </si>
  <si>
    <t xml:space="preserve">שהיה </t>
  </si>
  <si>
    <r>
      <t>390 ₪ ליום לכל נוסע  </t>
    </r>
    <r>
      <rPr>
        <sz val="8"/>
        <color theme="1"/>
        <rFont val="David"/>
        <family val="2"/>
      </rPr>
      <t> </t>
    </r>
  </si>
  <si>
    <t xml:space="preserve">קרן: 2661.28 ₪ </t>
  </si>
  <si>
    <t xml:space="preserve">ליאת: 4269.11 ₪ </t>
  </si>
  <si>
    <t xml:space="preserve">עלות זו כוללת החזר עבור ארוחות, מוניות (בתפקיד) </t>
  </si>
  <si>
    <t>933.56 USD</t>
  </si>
  <si>
    <t>עלות זו בעבור דמי שהיה יומיים לכל נוסע.</t>
  </si>
  <si>
    <t>רכב</t>
  </si>
  <si>
    <t>482 USD</t>
  </si>
  <si>
    <t>עלות זו כוללת שכירת רכב לכל השהות לכל הנוסעים.</t>
  </si>
  <si>
    <t xml:space="preserve">סה"כ נוסעים </t>
  </si>
  <si>
    <t>1095.47 USD</t>
  </si>
  <si>
    <t>387.38 USD</t>
  </si>
  <si>
    <t xml:space="preserve">רכיב </t>
  </si>
  <si>
    <t xml:space="preserve">הערות </t>
  </si>
  <si>
    <t xml:space="preserve">טיסה נוסע 1 </t>
  </si>
  <si>
    <t xml:space="preserve">טיסה נוסע 2 </t>
  </si>
  <si>
    <t xml:space="preserve">לינה נוסע 1 </t>
  </si>
  <si>
    <t xml:space="preserve">לינה נוסע 2 </t>
  </si>
  <si>
    <t>859.89 USD</t>
  </si>
  <si>
    <t>593.17 USD</t>
  </si>
  <si>
    <t>עלות זו כוללת כרטיס הלוך מתל אביב ללונדון וחזור</t>
  </si>
  <si>
    <t xml:space="preserve">כלות זו כוללת לינה ל3 לילות </t>
  </si>
  <si>
    <t>64 GBP</t>
  </si>
  <si>
    <t>תוספות</t>
  </si>
  <si>
    <t xml:space="preserve">1296.89 ₪ </t>
  </si>
  <si>
    <t xml:space="preserve">1036.02 ₪ </t>
  </si>
  <si>
    <t>קצובת שהייה המוגדרת ע"י החשכ"ל</t>
  </si>
  <si>
    <t>סה"כ החזר שהייה ליאת</t>
  </si>
  <si>
    <t xml:space="preserve">סה"כ החזר שהייה אלון </t>
  </si>
  <si>
    <t>סכום זה כולל החזר עבור ארוחות ונסיעות בתפקיד</t>
  </si>
  <si>
    <t xml:space="preserve">סה"כ החזר שהייה קרן </t>
  </si>
  <si>
    <t xml:space="preserve">2137.25 ₪ </t>
  </si>
  <si>
    <t xml:space="preserve">2872.11 ₪ </t>
  </si>
  <si>
    <t xml:space="preserve">2467.88 ₪ </t>
  </si>
  <si>
    <t>ממוצע ללילה</t>
  </si>
  <si>
    <t>עלות זו כוללת כרטיס הלוך מתל אביב ללונדון וחזור לכל נוסע</t>
  </si>
  <si>
    <t>עלות זו כוללת לינה וארוחת בוקר ל- 4 לילות לכל נוסע בבית המלון</t>
  </si>
  <si>
    <t>שהיה</t>
  </si>
  <si>
    <t xml:space="preserve">2661.28 ₪ </t>
  </si>
  <si>
    <t>עלות זו כוללת החזר עבור ארוחות מוניות בחו"ל, עבור נוסע 1</t>
  </si>
  <si>
    <t>174 פאונד</t>
  </si>
  <si>
    <t xml:space="preserve"> 4269.11 ₪ </t>
  </si>
  <si>
    <t>עלות זו כוללת החזר עבור ארוחות, מוניות בארץ לשתי הנוסעים+בחו"ל  עבור נוסע 2</t>
  </si>
  <si>
    <t>389 פאונד</t>
  </si>
  <si>
    <t xml:space="preserve">600 שח מוניות </t>
  </si>
  <si>
    <t xml:space="preserve">עלות זו כוללת כרטיס הלוך חזור  לכל נוסע  </t>
  </si>
  <si>
    <t>לינה ליאת</t>
  </si>
  <si>
    <t>לינה קרן</t>
  </si>
  <si>
    <t>לינה אלון</t>
  </si>
  <si>
    <t xml:space="preserve">4367.2 ₪ </t>
  </si>
  <si>
    <t xml:space="preserve">4202.4 ₪ </t>
  </si>
  <si>
    <t xml:space="preserve">3914.00 ₪ </t>
  </si>
  <si>
    <t>עלות זו כוללת לינה וארוחת בוקר ל 5 לילות</t>
  </si>
  <si>
    <t>לינה נוסע 1</t>
  </si>
  <si>
    <t>לינה נוסע 2</t>
  </si>
  <si>
    <t xml:space="preserve">787.68 USD </t>
  </si>
  <si>
    <t xml:space="preserve">קרן </t>
  </si>
  <si>
    <t xml:space="preserve">(בניכוי שעות המראה ונחיתה, בניכוי א.בוקר מההחזר) </t>
  </si>
  <si>
    <t xml:space="preserve">ליאת </t>
  </si>
  <si>
    <t>אלה</t>
  </si>
  <si>
    <t xml:space="preserve">אלון </t>
  </si>
  <si>
    <t xml:space="preserve">אש"ל </t>
  </si>
  <si>
    <t xml:space="preserve">החזר טלפון: 329 ₪ </t>
  </si>
  <si>
    <t xml:space="preserve">3566.30+1697.87=5264.17 </t>
  </si>
  <si>
    <t xml:space="preserve">טלפון </t>
  </si>
  <si>
    <t xml:space="preserve">אישור חשב לתשלום סניגורים </t>
  </si>
  <si>
    <t xml:space="preserve">סה"כ תשלום לסינגורים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</si>
</sst>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quot;₪&quot;\ * #,##0.00_ ;_ &quot;₪&quot;\ * \-#,##0.00_ ;_ &quot;₪&quot;\ * &quot;-&quot;??_ ;_ @_ "/>
    <numFmt numFmtId="164" formatCode="_-[$$-409]* #,##0.00_ ;_-[$$-409]* \-#,##0.00\ ;_-[$$-409]* &quot;-&quot;??_ ;_-@_ "/>
    <numFmt numFmtId="165" formatCode="_ [$₪-40D]\ * #,##0.00_ ;_ [$₪-40D]\ * \-#,##0.00_ ;_ [$₪-40D]\ * &quot;-&quot;??_ ;_ @_ "/>
  </numFmts>
  <fonts count="21" x14ac:knownFonts="1">
    <font>
      <sz val="11"/>
      <color theme="1"/>
      <name val="Arial"/>
      <family val="2"/>
      <charset val="177"/>
      <scheme val="minor"/>
    </font>
    <font>
      <b/>
      <sz val="12"/>
      <color theme="1"/>
      <name val="Arial"/>
      <family val="2"/>
      <charset val="177"/>
      <scheme val="minor"/>
    </font>
    <font>
      <b/>
      <u/>
      <sz val="11"/>
      <color theme="1"/>
      <name val="Arial"/>
      <family val="2"/>
      <scheme val="minor"/>
    </font>
    <font>
      <sz val="11"/>
      <color theme="1"/>
      <name val="Calibri"/>
      <family val="2"/>
    </font>
    <font>
      <sz val="11"/>
      <color theme="1"/>
      <name val="Arial"/>
      <family val="2"/>
      <scheme val="minor"/>
    </font>
    <font>
      <sz val="11"/>
      <color theme="1"/>
      <name val="Arial"/>
      <family val="2"/>
    </font>
    <font>
      <b/>
      <sz val="12"/>
      <color rgb="FF000000"/>
      <name val="Arial"/>
      <family val="2"/>
    </font>
    <font>
      <b/>
      <sz val="11"/>
      <color rgb="FF000000"/>
      <name val="Arial"/>
      <family val="2"/>
    </font>
    <font>
      <sz val="11"/>
      <color rgb="FF000000"/>
      <name val="Arial"/>
      <family val="2"/>
    </font>
    <font>
      <b/>
      <u/>
      <sz val="11"/>
      <color rgb="FF000000"/>
      <name val="Arial"/>
      <family val="2"/>
    </font>
    <font>
      <b/>
      <sz val="11"/>
      <color theme="1"/>
      <name val="Arial"/>
      <family val="2"/>
      <scheme val="minor"/>
    </font>
    <font>
      <sz val="12"/>
      <color theme="1"/>
      <name val="David"/>
      <family val="2"/>
    </font>
    <font>
      <sz val="8"/>
      <color theme="1"/>
      <name val="David"/>
      <family val="2"/>
    </font>
    <font>
      <b/>
      <u/>
      <sz val="16"/>
      <color theme="1"/>
      <name val="David"/>
      <family val="2"/>
    </font>
    <font>
      <b/>
      <sz val="12"/>
      <color theme="1"/>
      <name val="David"/>
      <family val="2"/>
    </font>
    <font>
      <sz val="11"/>
      <color rgb="FF1F497D"/>
      <name val="Arial"/>
      <family val="2"/>
    </font>
    <font>
      <sz val="11"/>
      <color rgb="FF1F497D"/>
      <name val="Calibri"/>
      <family val="2"/>
    </font>
    <font>
      <u/>
      <sz val="11"/>
      <color theme="10"/>
      <name val="Arial"/>
      <family val="2"/>
      <charset val="177"/>
      <scheme val="minor"/>
    </font>
    <font>
      <sz val="11"/>
      <color theme="1"/>
      <name val="Arial"/>
      <family val="2"/>
      <charset val="177"/>
      <scheme val="minor"/>
    </font>
    <font>
      <b/>
      <sz val="16"/>
      <color theme="1"/>
      <name val="Arial"/>
      <family val="2"/>
      <scheme val="minor"/>
    </font>
    <font>
      <b/>
      <sz val="14"/>
      <color rgb="FF000000"/>
      <name val="Arial"/>
      <family val="2"/>
    </font>
  </fonts>
  <fills count="12">
    <fill>
      <patternFill patternType="none"/>
    </fill>
    <fill>
      <patternFill patternType="gray125"/>
    </fill>
    <fill>
      <patternFill patternType="solid">
        <fgColor theme="5"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rgb="FFF8CBAD"/>
        <bgColor indexed="64"/>
      </patternFill>
    </fill>
    <fill>
      <patternFill patternType="solid">
        <fgColor rgb="FFF4B084"/>
        <bgColor indexed="64"/>
      </patternFill>
    </fill>
    <fill>
      <patternFill patternType="solid">
        <fgColor rgb="FFDDEBF7"/>
        <bgColor indexed="64"/>
      </patternFill>
    </fill>
    <fill>
      <patternFill patternType="solid">
        <fgColor rgb="FFFFFF00"/>
        <bgColor indexed="64"/>
      </patternFill>
    </fill>
    <fill>
      <patternFill patternType="solid">
        <fgColor theme="6" tint="0.59999389629810485"/>
        <bgColor indexed="64"/>
      </patternFill>
    </fill>
  </fills>
  <borders count="16">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style="thin">
        <color indexed="64"/>
      </left>
      <right/>
      <top style="thin">
        <color indexed="64"/>
      </top>
      <bottom style="thin">
        <color indexed="64"/>
      </bottom>
      <diagonal/>
    </border>
  </borders>
  <cellStyleXfs count="3">
    <xf numFmtId="0" fontId="0" fillId="0" borderId="0"/>
    <xf numFmtId="0" fontId="17" fillId="0" borderId="0" applyNumberFormat="0" applyFill="0" applyBorder="0" applyAlignment="0" applyProtection="0"/>
    <xf numFmtId="44" fontId="18" fillId="0" borderId="0" applyFont="0" applyFill="0" applyBorder="0" applyAlignment="0" applyProtection="0"/>
  </cellStyleXfs>
  <cellXfs count="92">
    <xf numFmtId="0" fontId="0" fillId="0" borderId="0" xfId="0"/>
    <xf numFmtId="0" fontId="1" fillId="2" borderId="1" xfId="0" applyFont="1" applyFill="1" applyBorder="1" applyAlignment="1">
      <alignment horizontal="right" vertical="center"/>
    </xf>
    <xf numFmtId="0" fontId="0" fillId="0" borderId="2" xfId="0" applyBorder="1" applyAlignment="1">
      <alignment horizontal="right" vertical="center"/>
    </xf>
    <xf numFmtId="14" fontId="0" fillId="0" borderId="2" xfId="0" applyNumberFormat="1" applyBorder="1" applyAlignment="1">
      <alignment horizontal="right" vertical="center"/>
    </xf>
    <xf numFmtId="164" fontId="0" fillId="3" borderId="0" xfId="0" applyNumberFormat="1" applyFill="1"/>
    <xf numFmtId="164" fontId="0" fillId="4" borderId="0" xfId="0" applyNumberFormat="1" applyFill="1"/>
    <xf numFmtId="0" fontId="2" fillId="0" borderId="3" xfId="0" applyFont="1" applyFill="1" applyBorder="1" applyAlignment="1">
      <alignment horizontal="left" vertical="center"/>
    </xf>
    <xf numFmtId="164" fontId="0" fillId="5" borderId="2" xfId="0" applyNumberFormat="1" applyFill="1" applyBorder="1" applyAlignment="1">
      <alignment horizontal="right" vertical="center"/>
    </xf>
    <xf numFmtId="0" fontId="0" fillId="0" borderId="2" xfId="0" applyBorder="1" applyAlignment="1">
      <alignment horizontal="center" vertical="center"/>
    </xf>
    <xf numFmtId="0" fontId="0" fillId="6" borderId="4" xfId="0" applyFill="1" applyBorder="1"/>
    <xf numFmtId="0" fontId="0" fillId="6" borderId="6" xfId="0" applyFill="1" applyBorder="1"/>
    <xf numFmtId="0" fontId="6" fillId="7" borderId="10" xfId="0" applyFont="1" applyFill="1" applyBorder="1" applyAlignment="1">
      <alignment horizontal="right" vertical="center" readingOrder="2"/>
    </xf>
    <xf numFmtId="0" fontId="6" fillId="7" borderId="11" xfId="0" applyFont="1" applyFill="1" applyBorder="1" applyAlignment="1">
      <alignment horizontal="right" vertical="center" readingOrder="2"/>
    </xf>
    <xf numFmtId="0" fontId="6" fillId="8" borderId="11" xfId="0" applyFont="1" applyFill="1" applyBorder="1" applyAlignment="1">
      <alignment horizontal="right" vertical="center" readingOrder="2"/>
    </xf>
    <xf numFmtId="0" fontId="7" fillId="8" borderId="11" xfId="0" applyFont="1" applyFill="1" applyBorder="1" applyAlignment="1">
      <alignment horizontal="right" vertical="center" readingOrder="2"/>
    </xf>
    <xf numFmtId="0" fontId="8" fillId="0" borderId="11" xfId="0" applyFont="1" applyBorder="1" applyAlignment="1">
      <alignment horizontal="left" vertical="center" readingOrder="1"/>
    </xf>
    <xf numFmtId="0" fontId="8" fillId="0" borderId="12" xfId="0" applyFont="1" applyBorder="1" applyAlignment="1">
      <alignment horizontal="right" vertical="center" readingOrder="2"/>
    </xf>
    <xf numFmtId="0" fontId="8" fillId="0" borderId="6" xfId="0" applyFont="1" applyBorder="1" applyAlignment="1">
      <alignment horizontal="right" vertical="center" readingOrder="2"/>
    </xf>
    <xf numFmtId="14" fontId="8" fillId="0" borderId="6" xfId="0" applyNumberFormat="1" applyFont="1" applyBorder="1" applyAlignment="1">
      <alignment horizontal="right" vertical="center" readingOrder="1"/>
    </xf>
    <xf numFmtId="0" fontId="8" fillId="0" borderId="6" xfId="0" applyFont="1" applyBorder="1" applyAlignment="1">
      <alignment horizontal="center" vertical="center" readingOrder="1"/>
    </xf>
    <xf numFmtId="0" fontId="8" fillId="9" borderId="6" xfId="0" applyFont="1" applyFill="1" applyBorder="1" applyAlignment="1">
      <alignment horizontal="right" vertical="center" readingOrder="1"/>
    </xf>
    <xf numFmtId="0" fontId="8" fillId="0" borderId="6" xfId="0" applyFont="1" applyBorder="1" applyAlignment="1">
      <alignment horizontal="left" vertical="center" readingOrder="1"/>
    </xf>
    <xf numFmtId="0" fontId="8" fillId="0" borderId="6" xfId="0" applyFont="1" applyBorder="1" applyAlignment="1">
      <alignment horizontal="center" vertical="center" readingOrder="2"/>
    </xf>
    <xf numFmtId="0" fontId="8" fillId="0" borderId="13" xfId="0" applyFont="1" applyBorder="1" applyAlignment="1">
      <alignment horizontal="right" vertical="center" readingOrder="2"/>
    </xf>
    <xf numFmtId="0" fontId="8" fillId="0" borderId="14" xfId="0" applyFont="1" applyBorder="1" applyAlignment="1">
      <alignment horizontal="right" vertical="center" readingOrder="2"/>
    </xf>
    <xf numFmtId="14" fontId="8" fillId="0" borderId="14" xfId="0" applyNumberFormat="1" applyFont="1" applyBorder="1" applyAlignment="1">
      <alignment horizontal="right" vertical="center" readingOrder="1"/>
    </xf>
    <xf numFmtId="0" fontId="8" fillId="0" borderId="14" xfId="0" applyFont="1" applyBorder="1" applyAlignment="1">
      <alignment horizontal="center" vertical="center" readingOrder="1"/>
    </xf>
    <xf numFmtId="0" fontId="8" fillId="9" borderId="14" xfId="0" applyFont="1" applyFill="1" applyBorder="1" applyAlignment="1">
      <alignment horizontal="right" vertical="center" readingOrder="1"/>
    </xf>
    <xf numFmtId="0" fontId="8" fillId="0" borderId="10" xfId="0" applyFont="1" applyBorder="1" applyAlignment="1">
      <alignment horizontal="right" vertical="center" readingOrder="2"/>
    </xf>
    <xf numFmtId="0" fontId="8" fillId="0" borderId="11" xfId="0" applyFont="1" applyBorder="1" applyAlignment="1">
      <alignment horizontal="right" vertical="center" readingOrder="1"/>
    </xf>
    <xf numFmtId="0" fontId="8" fillId="0" borderId="11" xfId="0" applyFont="1" applyBorder="1" applyAlignment="1">
      <alignment horizontal="center" vertical="center" readingOrder="1"/>
    </xf>
    <xf numFmtId="0" fontId="8" fillId="9" borderId="11" xfId="0" applyFont="1" applyFill="1" applyBorder="1" applyAlignment="1">
      <alignment horizontal="right" vertical="center" readingOrder="1"/>
    </xf>
    <xf numFmtId="0" fontId="8" fillId="0" borderId="14" xfId="0" applyFont="1" applyBorder="1" applyAlignment="1">
      <alignment horizontal="right" vertical="center" readingOrder="1"/>
    </xf>
    <xf numFmtId="0" fontId="8" fillId="0" borderId="4" xfId="0" applyFont="1" applyBorder="1" applyAlignment="1">
      <alignment horizontal="right" vertical="center" readingOrder="1"/>
    </xf>
    <xf numFmtId="0" fontId="8" fillId="0" borderId="4" xfId="0" applyFont="1" applyBorder="1" applyAlignment="1">
      <alignment horizontal="left" vertical="center" readingOrder="1"/>
    </xf>
    <xf numFmtId="0" fontId="8" fillId="10" borderId="13" xfId="0" applyFont="1" applyFill="1" applyBorder="1" applyAlignment="1">
      <alignment horizontal="right" vertical="center" readingOrder="2"/>
    </xf>
    <xf numFmtId="0" fontId="8" fillId="10" borderId="4" xfId="0" applyFont="1" applyFill="1" applyBorder="1" applyAlignment="1">
      <alignment horizontal="left" vertical="center" readingOrder="1"/>
    </xf>
    <xf numFmtId="0" fontId="9" fillId="10" borderId="4" xfId="0" applyFont="1" applyFill="1" applyBorder="1" applyAlignment="1">
      <alignment horizontal="left" vertical="center" readingOrder="1"/>
    </xf>
    <xf numFmtId="0" fontId="10" fillId="2" borderId="2" xfId="0" applyFont="1" applyFill="1" applyBorder="1"/>
    <xf numFmtId="0" fontId="8" fillId="0" borderId="2" xfId="0" applyFont="1" applyBorder="1" applyAlignment="1">
      <alignment horizontal="right" vertical="center" readingOrder="2"/>
    </xf>
    <xf numFmtId="0" fontId="8" fillId="0" borderId="15" xfId="0" applyFont="1" applyBorder="1" applyAlignment="1">
      <alignment horizontal="right" vertical="center"/>
    </xf>
    <xf numFmtId="0" fontId="0" fillId="0" borderId="2" xfId="0" applyBorder="1"/>
    <xf numFmtId="3" fontId="0" fillId="0" borderId="2" xfId="0" applyNumberFormat="1" applyBorder="1"/>
    <xf numFmtId="0" fontId="8" fillId="0" borderId="2" xfId="0" applyFont="1" applyFill="1" applyBorder="1" applyAlignment="1">
      <alignment horizontal="right" vertical="center" readingOrder="2"/>
    </xf>
    <xf numFmtId="3" fontId="0" fillId="0" borderId="15" xfId="0" applyNumberFormat="1" applyBorder="1"/>
    <xf numFmtId="0" fontId="7" fillId="2" borderId="2" xfId="0" applyFont="1" applyFill="1" applyBorder="1" applyAlignment="1">
      <alignment horizontal="right" vertical="center" readingOrder="2"/>
    </xf>
    <xf numFmtId="0" fontId="7" fillId="2" borderId="15" xfId="0" applyFont="1" applyFill="1" applyBorder="1" applyAlignment="1">
      <alignment horizontal="right" vertical="center"/>
    </xf>
    <xf numFmtId="3" fontId="10" fillId="2" borderId="2" xfId="0" applyNumberFormat="1" applyFont="1" applyFill="1" applyBorder="1"/>
    <xf numFmtId="3" fontId="10" fillId="10" borderId="2" xfId="0" applyNumberFormat="1" applyFont="1" applyFill="1" applyBorder="1"/>
    <xf numFmtId="0" fontId="11" fillId="0" borderId="6" xfId="0" applyFont="1" applyBorder="1" applyAlignment="1">
      <alignment horizontal="justify" vertical="center" wrapText="1" readingOrder="2"/>
    </xf>
    <xf numFmtId="0" fontId="11" fillId="0" borderId="2" xfId="0" applyFont="1" applyBorder="1" applyAlignment="1">
      <alignment horizontal="justify" vertical="center" wrapText="1" readingOrder="2"/>
    </xf>
    <xf numFmtId="0" fontId="11" fillId="0" borderId="2" xfId="0" applyFont="1" applyBorder="1" applyAlignment="1">
      <alignment horizontal="justify" vertical="center" wrapText="1" readingOrder="2"/>
    </xf>
    <xf numFmtId="0" fontId="0" fillId="0" borderId="0" xfId="0" applyBorder="1"/>
    <xf numFmtId="0" fontId="11" fillId="2" borderId="11" xfId="0" applyFont="1" applyFill="1" applyBorder="1" applyAlignment="1">
      <alignment horizontal="justify" vertical="center" wrapText="1" readingOrder="2"/>
    </xf>
    <xf numFmtId="0" fontId="11" fillId="2" borderId="2" xfId="0" applyFont="1" applyFill="1" applyBorder="1" applyAlignment="1">
      <alignment horizontal="justify" vertical="center" wrapText="1" readingOrder="2"/>
    </xf>
    <xf numFmtId="0" fontId="11" fillId="0" borderId="2" xfId="0" applyFont="1" applyBorder="1" applyAlignment="1">
      <alignment horizontal="justify" vertical="center" wrapText="1" readingOrder="2"/>
    </xf>
    <xf numFmtId="0" fontId="13" fillId="2" borderId="2" xfId="0" applyFont="1" applyFill="1" applyBorder="1" applyAlignment="1">
      <alignment horizontal="center" vertical="center" wrapText="1" readingOrder="2"/>
    </xf>
    <xf numFmtId="0" fontId="11" fillId="0" borderId="2" xfId="0" applyFont="1" applyBorder="1" applyAlignment="1">
      <alignment horizontal="justify" vertical="center" wrapText="1" readingOrder="2"/>
    </xf>
    <xf numFmtId="0" fontId="11" fillId="0" borderId="2" xfId="0" applyFont="1" applyBorder="1" applyAlignment="1">
      <alignment horizontal="justify" vertical="center" readingOrder="2"/>
    </xf>
    <xf numFmtId="0" fontId="0" fillId="0" borderId="3" xfId="0" applyFill="1" applyBorder="1" applyAlignment="1">
      <alignment horizontal="center" vertical="center"/>
    </xf>
    <xf numFmtId="164" fontId="8" fillId="9" borderId="6" xfId="0" applyNumberFormat="1" applyFont="1" applyFill="1" applyBorder="1" applyAlignment="1">
      <alignment horizontal="right" vertical="center" readingOrder="1"/>
    </xf>
    <xf numFmtId="164" fontId="0" fillId="11" borderId="0" xfId="0" applyNumberFormat="1" applyFill="1"/>
    <xf numFmtId="0" fontId="11" fillId="0" borderId="2" xfId="0" applyFont="1" applyBorder="1" applyAlignment="1">
      <alignment horizontal="justify" vertical="center" wrapText="1" readingOrder="2"/>
    </xf>
    <xf numFmtId="0" fontId="14" fillId="2" borderId="2" xfId="0" applyFont="1" applyFill="1" applyBorder="1" applyAlignment="1">
      <alignment horizontal="right" vertical="center" wrapText="1" readingOrder="2"/>
    </xf>
    <xf numFmtId="0" fontId="11" fillId="0" borderId="2" xfId="0" applyFont="1" applyBorder="1" applyAlignment="1">
      <alignment horizontal="right" vertical="center" wrapText="1" readingOrder="2"/>
    </xf>
    <xf numFmtId="0" fontId="11" fillId="0" borderId="2" xfId="0" applyFont="1" applyBorder="1" applyAlignment="1">
      <alignment horizontal="center" vertical="center" wrapText="1" readingOrder="2"/>
    </xf>
    <xf numFmtId="0" fontId="0" fillId="2" borderId="2" xfId="0" applyFill="1" applyBorder="1" applyAlignment="1">
      <alignment horizontal="right"/>
    </xf>
    <xf numFmtId="0" fontId="11" fillId="0" borderId="2" xfId="0" applyFont="1" applyBorder="1" applyAlignment="1">
      <alignment horizontal="left" vertical="center" wrapText="1" readingOrder="2"/>
    </xf>
    <xf numFmtId="0" fontId="16" fillId="0" borderId="0" xfId="0" applyFont="1" applyAlignment="1">
      <alignment horizontal="right" vertical="center" readingOrder="2"/>
    </xf>
    <xf numFmtId="0" fontId="15" fillId="0" borderId="2" xfId="0" applyFont="1" applyBorder="1" applyAlignment="1">
      <alignment horizontal="right" vertical="center" readingOrder="2"/>
    </xf>
    <xf numFmtId="164" fontId="8" fillId="0" borderId="6" xfId="0" applyNumberFormat="1" applyFont="1" applyBorder="1" applyAlignment="1">
      <alignment horizontal="left" vertical="center" readingOrder="1"/>
    </xf>
    <xf numFmtId="164" fontId="8" fillId="0" borderId="11" xfId="0" applyNumberFormat="1" applyFont="1" applyBorder="1" applyAlignment="1">
      <alignment horizontal="left" vertical="center" readingOrder="1"/>
    </xf>
    <xf numFmtId="164" fontId="8" fillId="0" borderId="4" xfId="0" applyNumberFormat="1" applyFont="1" applyBorder="1" applyAlignment="1">
      <alignment horizontal="left" vertical="center" readingOrder="1"/>
    </xf>
    <xf numFmtId="164" fontId="8" fillId="10" borderId="4" xfId="0" applyNumberFormat="1" applyFont="1" applyFill="1" applyBorder="1" applyAlignment="1">
      <alignment horizontal="left" vertical="center" readingOrder="1"/>
    </xf>
    <xf numFmtId="164" fontId="8" fillId="9" borderId="11" xfId="0" applyNumberFormat="1" applyFont="1" applyFill="1" applyBorder="1" applyAlignment="1">
      <alignment horizontal="right" vertical="center" readingOrder="1"/>
    </xf>
    <xf numFmtId="0" fontId="17" fillId="0" borderId="2" xfId="1" applyBorder="1" applyAlignment="1">
      <alignment horizontal="right" vertical="center" readingOrder="2"/>
    </xf>
    <xf numFmtId="165" fontId="0" fillId="0" borderId="0" xfId="0" applyNumberFormat="1"/>
    <xf numFmtId="0" fontId="17" fillId="0" borderId="0" xfId="1"/>
    <xf numFmtId="164" fontId="8" fillId="9" borderId="2" xfId="2" applyNumberFormat="1" applyFont="1" applyFill="1" applyBorder="1" applyAlignment="1">
      <alignment horizontal="right" vertical="center" readingOrder="1"/>
    </xf>
    <xf numFmtId="165" fontId="8" fillId="9" borderId="14" xfId="0" applyNumberFormat="1" applyFont="1" applyFill="1" applyBorder="1" applyAlignment="1">
      <alignment horizontal="right" vertical="center" readingOrder="1"/>
    </xf>
    <xf numFmtId="44" fontId="8" fillId="0" borderId="6" xfId="2" applyFont="1" applyBorder="1" applyAlignment="1">
      <alignment horizontal="left" vertical="center" readingOrder="1"/>
    </xf>
    <xf numFmtId="0" fontId="19" fillId="10" borderId="0" xfId="0" applyFont="1" applyFill="1"/>
    <xf numFmtId="0" fontId="3" fillId="6" borderId="8" xfId="0" applyFont="1" applyFill="1" applyBorder="1" applyAlignment="1">
      <alignment horizontal="center"/>
    </xf>
    <xf numFmtId="0" fontId="3" fillId="6" borderId="5" xfId="0" applyFont="1" applyFill="1" applyBorder="1" applyAlignment="1">
      <alignment horizontal="center"/>
    </xf>
    <xf numFmtId="0" fontId="5" fillId="6" borderId="9" xfId="0" applyFont="1" applyFill="1" applyBorder="1" applyAlignment="1">
      <alignment horizontal="center" vertical="center" readingOrder="2"/>
    </xf>
    <xf numFmtId="0" fontId="5" fillId="6" borderId="7" xfId="0" applyFont="1" applyFill="1" applyBorder="1" applyAlignment="1">
      <alignment horizontal="center" vertical="center" readingOrder="2"/>
    </xf>
    <xf numFmtId="0" fontId="11" fillId="0" borderId="4" xfId="0" applyFont="1" applyBorder="1" applyAlignment="1">
      <alignment horizontal="justify" vertical="center" wrapText="1" readingOrder="2"/>
    </xf>
    <xf numFmtId="0" fontId="11" fillId="0" borderId="14" xfId="0" applyFont="1" applyBorder="1" applyAlignment="1">
      <alignment horizontal="justify" vertical="center" wrapText="1" readingOrder="2"/>
    </xf>
    <xf numFmtId="0" fontId="11" fillId="0" borderId="6" xfId="0" applyFont="1" applyBorder="1" applyAlignment="1">
      <alignment horizontal="justify" vertical="center" wrapText="1" readingOrder="2"/>
    </xf>
    <xf numFmtId="0" fontId="11" fillId="0" borderId="2" xfId="0" applyFont="1" applyBorder="1" applyAlignment="1">
      <alignment horizontal="justify" vertical="center" wrapText="1" readingOrder="2"/>
    </xf>
    <xf numFmtId="164" fontId="20" fillId="10" borderId="4" xfId="0" applyNumberFormat="1" applyFont="1" applyFill="1" applyBorder="1" applyAlignment="1">
      <alignment horizontal="left" vertical="center" readingOrder="1"/>
    </xf>
    <xf numFmtId="165" fontId="6" fillId="10" borderId="4" xfId="0" applyNumberFormat="1" applyFont="1" applyFill="1" applyBorder="1" applyAlignment="1">
      <alignment horizontal="left" vertical="center" readingOrder="1"/>
    </xf>
  </cellXfs>
  <cellStyles count="3">
    <cellStyle name="Currency" xfId="2" builtinId="4"/>
    <cellStyle name="Normal" xfId="0" builtinId="0"/>
    <cellStyle name="היפר-קישור"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52917</xdr:colOff>
      <xdr:row>31</xdr:row>
      <xdr:rowOff>21167</xdr:rowOff>
    </xdr:from>
    <xdr:to>
      <xdr:col>12</xdr:col>
      <xdr:colOff>6481488</xdr:colOff>
      <xdr:row>64</xdr:row>
      <xdr:rowOff>163274</xdr:rowOff>
    </xdr:to>
    <xdr:pic>
      <xdr:nvPicPr>
        <xdr:cNvPr id="2" name="תמונה 1"/>
        <xdr:cNvPicPr>
          <a:picLocks noChangeAspect="1"/>
        </xdr:cNvPicPr>
      </xdr:nvPicPr>
      <xdr:blipFill>
        <a:blip xmlns:r="http://schemas.openxmlformats.org/officeDocument/2006/relationships" r:embed="rId1"/>
        <a:stretch>
          <a:fillRect/>
        </a:stretch>
      </xdr:blipFill>
      <xdr:spPr>
        <a:xfrm>
          <a:off x="11270515262" y="5905500"/>
          <a:ext cx="6428571" cy="6142857"/>
        </a:xfrm>
        <a:prstGeom prst="rect">
          <a:avLst/>
        </a:prstGeom>
      </xdr:spPr>
    </xdr:pic>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1514;&#1513;&#1500;&#1493;&#1501;%20&#1500;&#1505;&#1497;&#1504;&#1490;&#1493;&#1512;&#1497;&#1501;%20&#1502;&#1497;&#1500;&#1510;&#1497;&#1503;%20&#1497;&#1493;&#1504;&#1497;%202023\&#1488;&#1497;&#1513;&#1493;&#1512;%20&#1495;&#1513;&#1489;%20&#1500;&#1514;&#1513;&#1500;&#1493;&#1501;.msg" TargetMode="External"/><Relationship Id="rId2" Type="http://schemas.openxmlformats.org/officeDocument/2006/relationships/hyperlink" Target="&#1492;&#1495;&#1494;&#1512;%20&#1488;&#1513;&#1500;%20&#1488;&#1500;&#1492;%20&#1508;&#1512;&#1509;.msg" TargetMode="External"/><Relationship Id="rId1" Type="http://schemas.openxmlformats.org/officeDocument/2006/relationships/hyperlink" Target="&#1492;&#1495;&#1494;&#1512;%20&#1488;&#1513;&#1500;%20&#1511;&#1512;&#1503;%20&#1510;&#1489;&#1497;&#1512;&#1503;%202%20&#1492;&#1504;&#1505;&#1497;&#1506;&#1493;&#1514;.msg"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rightToLeft="1" tabSelected="1" zoomScale="90" zoomScaleNormal="90" workbookViewId="0">
      <selection activeCell="F33" sqref="F33"/>
    </sheetView>
  </sheetViews>
  <sheetFormatPr defaultRowHeight="14.25" x14ac:dyDescent="0.2"/>
  <cols>
    <col min="1" max="1" width="54.125" customWidth="1"/>
    <col min="2" max="2" width="16.875" bestFit="1" customWidth="1"/>
    <col min="4" max="5" width="9.875" bestFit="1" customWidth="1"/>
    <col min="6" max="6" width="14.75" bestFit="1" customWidth="1"/>
    <col min="7" max="7" width="6.375" customWidth="1"/>
    <col min="8" max="8" width="34.75" bestFit="1" customWidth="1"/>
    <col min="9" max="9" width="11.5" customWidth="1"/>
    <col min="10" max="10" width="11" bestFit="1" customWidth="1"/>
    <col min="11" max="11" width="10" customWidth="1"/>
    <col min="12" max="12" width="14.25" customWidth="1"/>
    <col min="13" max="13" width="198.375" customWidth="1"/>
  </cols>
  <sheetData>
    <row r="1" spans="1:12" ht="16.5" thickBot="1" x14ac:dyDescent="0.25">
      <c r="A1" s="1" t="s">
        <v>0</v>
      </c>
      <c r="B1" s="1" t="s">
        <v>1</v>
      </c>
      <c r="C1" s="1" t="s">
        <v>2</v>
      </c>
      <c r="D1" s="1" t="s">
        <v>3</v>
      </c>
      <c r="E1" s="1" t="s">
        <v>4</v>
      </c>
      <c r="F1" s="1" t="s">
        <v>5</v>
      </c>
      <c r="G1" s="1" t="s">
        <v>6</v>
      </c>
      <c r="H1" s="1" t="s">
        <v>7</v>
      </c>
      <c r="I1" s="1" t="s">
        <v>8</v>
      </c>
      <c r="J1" s="1" t="s">
        <v>9</v>
      </c>
      <c r="K1" s="1" t="s">
        <v>98</v>
      </c>
    </row>
    <row r="2" spans="1:12" x14ac:dyDescent="0.2">
      <c r="A2" s="2" t="s">
        <v>10</v>
      </c>
      <c r="B2" s="2" t="s">
        <v>11</v>
      </c>
      <c r="C2" s="2" t="s">
        <v>12</v>
      </c>
      <c r="D2" s="3">
        <v>45098</v>
      </c>
      <c r="E2" s="3">
        <v>45106</v>
      </c>
      <c r="F2" s="8">
        <f>E2-D2</f>
        <v>8</v>
      </c>
      <c r="G2" s="2" t="s">
        <v>13</v>
      </c>
      <c r="H2" s="2" t="s">
        <v>14</v>
      </c>
      <c r="I2" s="7">
        <v>666.82</v>
      </c>
      <c r="J2" s="7">
        <v>1244.68</v>
      </c>
    </row>
    <row r="3" spans="1:12" x14ac:dyDescent="0.2">
      <c r="A3" s="2" t="s">
        <v>15</v>
      </c>
      <c r="B3" s="2" t="s">
        <v>11</v>
      </c>
      <c r="C3" s="2" t="s">
        <v>12</v>
      </c>
      <c r="D3" s="3">
        <v>45100</v>
      </c>
      <c r="E3" s="3">
        <v>45113</v>
      </c>
      <c r="F3" s="8">
        <f t="shared" ref="F3:F9" si="0">E3-D3</f>
        <v>13</v>
      </c>
      <c r="G3" s="2" t="s">
        <v>13</v>
      </c>
      <c r="H3" s="2" t="s">
        <v>14</v>
      </c>
      <c r="I3" s="7">
        <v>589.82000000000005</v>
      </c>
      <c r="J3" s="7">
        <v>2205</v>
      </c>
      <c r="K3" s="7">
        <v>1379.59</v>
      </c>
      <c r="L3" s="8" t="s">
        <v>34</v>
      </c>
    </row>
    <row r="4" spans="1:12" x14ac:dyDescent="0.2">
      <c r="A4" s="2" t="s">
        <v>16</v>
      </c>
      <c r="B4" s="2" t="s">
        <v>11</v>
      </c>
      <c r="C4" s="2" t="s">
        <v>12</v>
      </c>
      <c r="D4" s="3">
        <v>45098</v>
      </c>
      <c r="E4" s="3">
        <v>45113</v>
      </c>
      <c r="F4" s="8">
        <f t="shared" si="0"/>
        <v>15</v>
      </c>
      <c r="G4" s="2" t="s">
        <v>13</v>
      </c>
      <c r="H4" s="2" t="s">
        <v>14</v>
      </c>
      <c r="I4" s="7">
        <v>589.82000000000005</v>
      </c>
      <c r="J4" s="7">
        <v>2502.56</v>
      </c>
    </row>
    <row r="5" spans="1:12" x14ac:dyDescent="0.2">
      <c r="A5" s="2" t="s">
        <v>17</v>
      </c>
      <c r="B5" s="2" t="s">
        <v>18</v>
      </c>
      <c r="C5" s="2" t="s">
        <v>12</v>
      </c>
      <c r="D5" s="3">
        <v>45097</v>
      </c>
      <c r="E5" s="3">
        <v>45103</v>
      </c>
      <c r="F5" s="8">
        <f t="shared" si="0"/>
        <v>6</v>
      </c>
      <c r="G5" s="2" t="s">
        <v>13</v>
      </c>
      <c r="H5" s="2" t="s">
        <v>19</v>
      </c>
      <c r="I5" s="7">
        <v>644.82000000000005</v>
      </c>
      <c r="J5" s="7">
        <v>1028.56</v>
      </c>
      <c r="K5" s="7">
        <v>165.46</v>
      </c>
      <c r="L5" t="s">
        <v>33</v>
      </c>
    </row>
    <row r="6" spans="1:12" ht="15" thickBot="1" x14ac:dyDescent="0.25">
      <c r="A6" s="2" t="s">
        <v>20</v>
      </c>
      <c r="B6" s="2" t="s">
        <v>24</v>
      </c>
      <c r="C6" s="2" t="s">
        <v>21</v>
      </c>
      <c r="D6" s="3">
        <v>45097</v>
      </c>
      <c r="E6" s="3">
        <v>45113</v>
      </c>
      <c r="F6" s="8">
        <f t="shared" si="0"/>
        <v>16</v>
      </c>
      <c r="G6" s="2" t="s">
        <v>22</v>
      </c>
      <c r="H6" s="2" t="s">
        <v>25</v>
      </c>
      <c r="I6" s="7">
        <v>589.82000000000005</v>
      </c>
      <c r="J6" s="7">
        <v>2709.31</v>
      </c>
      <c r="K6" s="60">
        <v>101.71</v>
      </c>
      <c r="L6" t="s">
        <v>33</v>
      </c>
    </row>
    <row r="7" spans="1:12" x14ac:dyDescent="0.2">
      <c r="A7" s="2" t="s">
        <v>23</v>
      </c>
      <c r="B7" s="2" t="s">
        <v>24</v>
      </c>
      <c r="C7" s="2" t="s">
        <v>12</v>
      </c>
      <c r="D7" s="3">
        <v>45100</v>
      </c>
      <c r="E7" s="3">
        <v>45113</v>
      </c>
      <c r="F7" s="8">
        <f t="shared" si="0"/>
        <v>13</v>
      </c>
      <c r="G7" s="2" t="s">
        <v>22</v>
      </c>
      <c r="H7" s="2" t="s">
        <v>25</v>
      </c>
      <c r="I7" s="7">
        <v>589.82000000000005</v>
      </c>
      <c r="J7" s="7">
        <v>2338</v>
      </c>
    </row>
    <row r="8" spans="1:12" x14ac:dyDescent="0.2">
      <c r="A8" s="2" t="s">
        <v>32</v>
      </c>
      <c r="B8" s="2" t="s">
        <v>11</v>
      </c>
      <c r="C8" s="2" t="s">
        <v>12</v>
      </c>
      <c r="D8" s="3">
        <v>45107</v>
      </c>
      <c r="E8" s="3">
        <v>45113</v>
      </c>
      <c r="F8" s="8">
        <f t="shared" si="0"/>
        <v>6</v>
      </c>
      <c r="G8" s="2" t="s">
        <v>13</v>
      </c>
      <c r="H8" s="2" t="s">
        <v>14</v>
      </c>
      <c r="I8" s="78">
        <v>1258.22</v>
      </c>
      <c r="J8" s="78">
        <v>1140</v>
      </c>
    </row>
    <row r="9" spans="1:12" x14ac:dyDescent="0.2">
      <c r="A9" s="2" t="s">
        <v>10</v>
      </c>
      <c r="B9" s="2" t="s">
        <v>11</v>
      </c>
      <c r="C9" s="2" t="s">
        <v>12</v>
      </c>
      <c r="D9" s="3">
        <v>45111</v>
      </c>
      <c r="E9" s="3">
        <v>45114</v>
      </c>
      <c r="F9" s="8">
        <f t="shared" si="0"/>
        <v>3</v>
      </c>
      <c r="G9" s="2" t="s">
        <v>13</v>
      </c>
      <c r="H9" s="2" t="s">
        <v>14</v>
      </c>
      <c r="I9" s="7">
        <v>1329.02</v>
      </c>
      <c r="J9" s="7">
        <v>746.24</v>
      </c>
    </row>
    <row r="10" spans="1:12" ht="15" x14ac:dyDescent="0.2">
      <c r="F10" s="59">
        <f>SUM(F2:F9)</f>
        <v>80</v>
      </c>
      <c r="H10" s="6" t="s">
        <v>26</v>
      </c>
      <c r="I10" s="4">
        <f>SUM(I2:I9)</f>
        <v>6258.16</v>
      </c>
      <c r="J10" s="4">
        <f>SUM(J2:J9,K3,K5,K6)</f>
        <v>15561.109999999997</v>
      </c>
    </row>
    <row r="11" spans="1:12" ht="15" x14ac:dyDescent="0.2">
      <c r="H11" s="6" t="s">
        <v>27</v>
      </c>
      <c r="I11" s="5">
        <f>AVERAGE(I2:I9)</f>
        <v>782.27</v>
      </c>
      <c r="J11" s="5">
        <f>J10/8</f>
        <v>1945.1387499999996</v>
      </c>
    </row>
    <row r="12" spans="1:12" ht="15" thickBot="1" x14ac:dyDescent="0.25"/>
    <row r="13" spans="1:12" ht="15" x14ac:dyDescent="0.25">
      <c r="A13" s="9" t="s">
        <v>28</v>
      </c>
      <c r="B13" s="82" t="s">
        <v>29</v>
      </c>
      <c r="C13" s="83"/>
      <c r="H13" s="6" t="s">
        <v>109</v>
      </c>
      <c r="J13" s="61">
        <f>J10/F10</f>
        <v>194.51387499999996</v>
      </c>
    </row>
    <row r="14" spans="1:12" ht="15.75" thickBot="1" x14ac:dyDescent="0.25">
      <c r="A14" s="10" t="s">
        <v>30</v>
      </c>
      <c r="B14" s="84" t="s">
        <v>31</v>
      </c>
      <c r="C14" s="85"/>
    </row>
    <row r="16" spans="1:12" ht="15" thickBot="1" x14ac:dyDescent="0.25"/>
    <row r="17" spans="1:13" ht="16.5" thickBot="1" x14ac:dyDescent="0.25">
      <c r="A17" s="11" t="s">
        <v>0</v>
      </c>
      <c r="B17" s="12" t="s">
        <v>1</v>
      </c>
      <c r="C17" s="12" t="s">
        <v>2</v>
      </c>
      <c r="D17" s="12" t="s">
        <v>3</v>
      </c>
      <c r="E17" s="12" t="s">
        <v>4</v>
      </c>
      <c r="F17" s="12" t="s">
        <v>5</v>
      </c>
      <c r="G17" s="12" t="s">
        <v>6</v>
      </c>
      <c r="H17" s="12" t="s">
        <v>7</v>
      </c>
      <c r="I17" s="13" t="s">
        <v>8</v>
      </c>
      <c r="J17" s="13" t="s">
        <v>9</v>
      </c>
      <c r="K17" s="14" t="s">
        <v>35</v>
      </c>
      <c r="L17" s="13" t="s">
        <v>26</v>
      </c>
      <c r="M17" s="15"/>
    </row>
    <row r="18" spans="1:13" ht="15" thickBot="1" x14ac:dyDescent="0.25">
      <c r="A18" s="16" t="s">
        <v>10</v>
      </c>
      <c r="B18" s="17" t="s">
        <v>11</v>
      </c>
      <c r="C18" s="17" t="s">
        <v>12</v>
      </c>
      <c r="D18" s="18">
        <v>45098</v>
      </c>
      <c r="E18" s="18">
        <v>45106</v>
      </c>
      <c r="F18" s="19">
        <v>8</v>
      </c>
      <c r="G18" s="17" t="s">
        <v>13</v>
      </c>
      <c r="H18" s="17" t="s">
        <v>36</v>
      </c>
      <c r="I18" s="20" t="s">
        <v>37</v>
      </c>
      <c r="J18" s="20" t="s">
        <v>38</v>
      </c>
      <c r="K18" s="70"/>
      <c r="L18" s="70">
        <f>I2+J2+K2</f>
        <v>1911.5</v>
      </c>
      <c r="M18" s="21"/>
    </row>
    <row r="19" spans="1:13" ht="15" thickBot="1" x14ac:dyDescent="0.25">
      <c r="A19" s="16" t="s">
        <v>15</v>
      </c>
      <c r="B19" s="17" t="s">
        <v>11</v>
      </c>
      <c r="C19" s="17" t="s">
        <v>12</v>
      </c>
      <c r="D19" s="18">
        <v>45100</v>
      </c>
      <c r="E19" s="18">
        <v>45113</v>
      </c>
      <c r="F19" s="19">
        <v>13</v>
      </c>
      <c r="G19" s="17" t="s">
        <v>13</v>
      </c>
      <c r="H19" s="17" t="s">
        <v>36</v>
      </c>
      <c r="I19" s="20" t="s">
        <v>39</v>
      </c>
      <c r="J19" s="20" t="s">
        <v>40</v>
      </c>
      <c r="K19" s="60" t="s">
        <v>41</v>
      </c>
      <c r="L19" s="70">
        <f>I3+J3+K3</f>
        <v>4174.41</v>
      </c>
      <c r="M19" s="22" t="s">
        <v>34</v>
      </c>
    </row>
    <row r="20" spans="1:13" ht="15" thickBot="1" x14ac:dyDescent="0.25">
      <c r="A20" s="16" t="s">
        <v>16</v>
      </c>
      <c r="B20" s="17" t="s">
        <v>11</v>
      </c>
      <c r="C20" s="17" t="s">
        <v>12</v>
      </c>
      <c r="D20" s="18">
        <v>45098</v>
      </c>
      <c r="E20" s="18">
        <v>45113</v>
      </c>
      <c r="F20" s="19">
        <v>15</v>
      </c>
      <c r="G20" s="17" t="s">
        <v>13</v>
      </c>
      <c r="H20" s="17" t="s">
        <v>36</v>
      </c>
      <c r="I20" s="20" t="s">
        <v>39</v>
      </c>
      <c r="J20" s="20" t="s">
        <v>42</v>
      </c>
      <c r="K20" s="70"/>
      <c r="L20" s="70">
        <f t="shared" ref="L20:L25" si="1">I4+J4+K4</f>
        <v>3092.38</v>
      </c>
      <c r="M20" s="21"/>
    </row>
    <row r="21" spans="1:13" ht="15" thickBot="1" x14ac:dyDescent="0.25">
      <c r="A21" s="16" t="s">
        <v>17</v>
      </c>
      <c r="B21" s="17" t="s">
        <v>18</v>
      </c>
      <c r="C21" s="17" t="s">
        <v>12</v>
      </c>
      <c r="D21" s="18">
        <v>45097</v>
      </c>
      <c r="E21" s="18">
        <v>45103</v>
      </c>
      <c r="F21" s="19">
        <v>6</v>
      </c>
      <c r="G21" s="17" t="s">
        <v>13</v>
      </c>
      <c r="H21" s="17" t="s">
        <v>19</v>
      </c>
      <c r="I21" s="20" t="s">
        <v>43</v>
      </c>
      <c r="J21" s="20" t="s">
        <v>44</v>
      </c>
      <c r="K21" s="60" t="s">
        <v>45</v>
      </c>
      <c r="L21" s="70">
        <f t="shared" si="1"/>
        <v>1838.8400000000001</v>
      </c>
      <c r="M21" s="17" t="s">
        <v>33</v>
      </c>
    </row>
    <row r="22" spans="1:13" ht="15" thickBot="1" x14ac:dyDescent="0.25">
      <c r="A22" s="16" t="s">
        <v>20</v>
      </c>
      <c r="B22" s="17" t="s">
        <v>24</v>
      </c>
      <c r="C22" s="17" t="s">
        <v>21</v>
      </c>
      <c r="D22" s="18">
        <v>45097</v>
      </c>
      <c r="E22" s="18">
        <v>45113</v>
      </c>
      <c r="F22" s="19">
        <v>16</v>
      </c>
      <c r="G22" s="17" t="s">
        <v>22</v>
      </c>
      <c r="H22" s="17" t="s">
        <v>25</v>
      </c>
      <c r="I22" s="20" t="s">
        <v>39</v>
      </c>
      <c r="J22" s="20" t="s">
        <v>46</v>
      </c>
      <c r="K22" s="60">
        <v>101.71</v>
      </c>
      <c r="L22" s="70">
        <f t="shared" si="1"/>
        <v>3400.84</v>
      </c>
      <c r="M22" s="17" t="s">
        <v>33</v>
      </c>
    </row>
    <row r="23" spans="1:13" ht="15" thickBot="1" x14ac:dyDescent="0.25">
      <c r="A23" s="16" t="s">
        <v>23</v>
      </c>
      <c r="B23" s="17" t="s">
        <v>24</v>
      </c>
      <c r="C23" s="17" t="s">
        <v>12</v>
      </c>
      <c r="D23" s="18">
        <v>45100</v>
      </c>
      <c r="E23" s="18">
        <v>45113</v>
      </c>
      <c r="F23" s="19">
        <v>13</v>
      </c>
      <c r="G23" s="17" t="s">
        <v>22</v>
      </c>
      <c r="H23" s="17" t="s">
        <v>25</v>
      </c>
      <c r="I23" s="20" t="s">
        <v>39</v>
      </c>
      <c r="J23" s="20" t="s">
        <v>47</v>
      </c>
      <c r="K23" s="70"/>
      <c r="L23" s="70">
        <f t="shared" si="1"/>
        <v>2927.82</v>
      </c>
      <c r="M23" s="21"/>
    </row>
    <row r="24" spans="1:13" ht="15" thickBot="1" x14ac:dyDescent="0.25">
      <c r="A24" s="23" t="s">
        <v>32</v>
      </c>
      <c r="B24" s="24" t="s">
        <v>11</v>
      </c>
      <c r="C24" s="24" t="s">
        <v>12</v>
      </c>
      <c r="D24" s="25">
        <v>45107</v>
      </c>
      <c r="E24" s="25">
        <v>45113</v>
      </c>
      <c r="F24" s="26">
        <v>6</v>
      </c>
      <c r="G24" s="24" t="s">
        <v>13</v>
      </c>
      <c r="H24" s="24" t="s">
        <v>36</v>
      </c>
      <c r="I24" s="27" t="s">
        <v>48</v>
      </c>
      <c r="J24" s="27" t="s">
        <v>49</v>
      </c>
      <c r="K24" s="71"/>
      <c r="L24" s="70">
        <f>I8+J8</f>
        <v>2398.2200000000003</v>
      </c>
      <c r="M24" s="21"/>
    </row>
    <row r="25" spans="1:13" ht="15" thickBot="1" x14ac:dyDescent="0.25">
      <c r="A25" s="16" t="s">
        <v>10</v>
      </c>
      <c r="B25" s="17" t="s">
        <v>11</v>
      </c>
      <c r="C25" s="17" t="s">
        <v>12</v>
      </c>
      <c r="D25" s="25">
        <v>45111</v>
      </c>
      <c r="E25" s="25">
        <v>45114</v>
      </c>
      <c r="F25" s="26">
        <v>3</v>
      </c>
      <c r="G25" s="24" t="s">
        <v>13</v>
      </c>
      <c r="H25" s="24" t="s">
        <v>36</v>
      </c>
      <c r="I25" s="7">
        <v>1329.02</v>
      </c>
      <c r="J25" s="7">
        <v>746.24</v>
      </c>
      <c r="K25" s="71"/>
      <c r="L25" s="70">
        <f t="shared" si="1"/>
        <v>2075.2600000000002</v>
      </c>
      <c r="M25" s="21"/>
    </row>
    <row r="26" spans="1:13" ht="15" thickBot="1" x14ac:dyDescent="0.25">
      <c r="A26" s="28" t="s">
        <v>50</v>
      </c>
      <c r="B26" s="29"/>
      <c r="C26" s="29"/>
      <c r="D26" s="29"/>
      <c r="E26" s="29"/>
      <c r="F26" s="30"/>
      <c r="G26" s="29"/>
      <c r="H26" s="29"/>
      <c r="I26" s="74">
        <v>49527</v>
      </c>
      <c r="J26" s="31"/>
      <c r="K26" s="71"/>
      <c r="L26" s="70">
        <f>I26</f>
        <v>49527</v>
      </c>
      <c r="M26" s="21"/>
    </row>
    <row r="27" spans="1:13" ht="18.75" thickBot="1" x14ac:dyDescent="0.25">
      <c r="A27" s="35" t="s">
        <v>51</v>
      </c>
      <c r="B27" s="36"/>
      <c r="C27" s="36"/>
      <c r="D27" s="36"/>
      <c r="E27" s="36"/>
      <c r="F27" s="36"/>
      <c r="G27" s="36"/>
      <c r="H27" s="37"/>
      <c r="I27" s="36"/>
      <c r="J27" s="36"/>
      <c r="K27" s="73"/>
      <c r="L27" s="90">
        <f>L18+L19+L20+L21+L22+L23+L24+L25+L26</f>
        <v>71346.27</v>
      </c>
      <c r="M27" s="34"/>
    </row>
    <row r="28" spans="1:13" ht="15" thickBot="1" x14ac:dyDescent="0.25">
      <c r="A28" s="16" t="s">
        <v>61</v>
      </c>
      <c r="B28" s="32"/>
      <c r="C28" s="17" t="s">
        <v>12</v>
      </c>
      <c r="D28" s="25">
        <v>45101</v>
      </c>
      <c r="E28" s="25">
        <v>45114</v>
      </c>
      <c r="F28" s="26">
        <f>E28-D28</f>
        <v>13</v>
      </c>
      <c r="G28" s="32"/>
      <c r="H28" s="33"/>
      <c r="I28" s="79">
        <v>2217.9299999999998</v>
      </c>
      <c r="J28" s="79">
        <v>8689.85</v>
      </c>
      <c r="K28" s="71"/>
      <c r="L28" s="80">
        <f>I28+J28</f>
        <v>10907.78</v>
      </c>
      <c r="M28" s="34"/>
    </row>
    <row r="29" spans="1:13" ht="15" thickBot="1" x14ac:dyDescent="0.25">
      <c r="A29" s="16" t="s">
        <v>62</v>
      </c>
      <c r="B29" s="33"/>
      <c r="C29" s="17" t="s">
        <v>12</v>
      </c>
      <c r="D29" s="25">
        <v>45101</v>
      </c>
      <c r="E29" s="25">
        <v>45114</v>
      </c>
      <c r="F29" s="26">
        <f t="shared" ref="F29:F30" si="2">E29-D29</f>
        <v>13</v>
      </c>
      <c r="G29" s="33"/>
      <c r="H29" s="33"/>
      <c r="I29" s="79">
        <v>2217.9299999999998</v>
      </c>
      <c r="J29" s="79">
        <v>8689.85</v>
      </c>
      <c r="K29" s="72"/>
      <c r="L29" s="80">
        <f t="shared" ref="L29:L30" si="3">I29+J29</f>
        <v>10907.78</v>
      </c>
      <c r="M29" s="34"/>
    </row>
    <row r="30" spans="1:13" ht="15" thickBot="1" x14ac:dyDescent="0.25">
      <c r="A30" s="16" t="s">
        <v>63</v>
      </c>
      <c r="B30" s="33"/>
      <c r="C30" s="17" t="s">
        <v>12</v>
      </c>
      <c r="D30" s="25">
        <v>45101</v>
      </c>
      <c r="E30" s="25">
        <v>45114</v>
      </c>
      <c r="F30" s="26">
        <f t="shared" si="2"/>
        <v>13</v>
      </c>
      <c r="G30" s="33"/>
      <c r="H30" s="33"/>
      <c r="I30" s="79">
        <v>2217.9299999999998</v>
      </c>
      <c r="J30" s="79">
        <v>8689.85</v>
      </c>
      <c r="K30" s="71"/>
      <c r="L30" s="80">
        <f t="shared" si="3"/>
        <v>10907.78</v>
      </c>
      <c r="M30" s="34"/>
    </row>
    <row r="31" spans="1:13" ht="20.25" x14ac:dyDescent="0.3">
      <c r="L31" s="91">
        <f>L28+L29+L30</f>
        <v>32723.340000000004</v>
      </c>
      <c r="M31" s="81" t="s">
        <v>141</v>
      </c>
    </row>
    <row r="32" spans="1:13" ht="15" customHeight="1" x14ac:dyDescent="0.2"/>
    <row r="33" spans="1:3" ht="14.25" customHeight="1" x14ac:dyDescent="0.2"/>
    <row r="34" spans="1:3" ht="15" x14ac:dyDescent="0.25">
      <c r="A34" s="38" t="s">
        <v>52</v>
      </c>
      <c r="B34" s="38" t="s">
        <v>53</v>
      </c>
      <c r="C34" s="38" t="s">
        <v>54</v>
      </c>
    </row>
    <row r="35" spans="1:3" x14ac:dyDescent="0.2">
      <c r="A35" s="39" t="s">
        <v>55</v>
      </c>
      <c r="B35" s="40">
        <v>24080</v>
      </c>
      <c r="C35" s="41"/>
    </row>
    <row r="36" spans="1:3" x14ac:dyDescent="0.2">
      <c r="A36" s="39" t="s">
        <v>56</v>
      </c>
      <c r="B36" s="40">
        <v>474</v>
      </c>
      <c r="C36" s="41"/>
    </row>
    <row r="37" spans="1:3" x14ac:dyDescent="0.2">
      <c r="A37" s="39" t="s">
        <v>57</v>
      </c>
      <c r="B37" s="40">
        <v>900</v>
      </c>
      <c r="C37" s="41"/>
    </row>
    <row r="38" spans="1:3" x14ac:dyDescent="0.2">
      <c r="A38" s="39" t="s">
        <v>58</v>
      </c>
      <c r="B38" s="40">
        <v>2000</v>
      </c>
      <c r="C38" s="41"/>
    </row>
    <row r="39" spans="1:3" x14ac:dyDescent="0.2">
      <c r="A39" s="39" t="s">
        <v>59</v>
      </c>
      <c r="B39" s="40">
        <v>7776</v>
      </c>
      <c r="C39" s="41"/>
    </row>
    <row r="40" spans="1:3" x14ac:dyDescent="0.2">
      <c r="A40" s="39" t="s">
        <v>64</v>
      </c>
      <c r="B40" s="40">
        <v>700</v>
      </c>
      <c r="C40" s="42"/>
    </row>
    <row r="41" spans="1:3" ht="15" x14ac:dyDescent="0.25">
      <c r="A41" s="45" t="s">
        <v>51</v>
      </c>
      <c r="B41" s="46">
        <f>SUM(B35:B40)</f>
        <v>35930</v>
      </c>
      <c r="C41" s="47">
        <v>45742</v>
      </c>
    </row>
    <row r="42" spans="1:3" ht="15" x14ac:dyDescent="0.25">
      <c r="A42" s="43" t="s">
        <v>60</v>
      </c>
      <c r="B42" s="44"/>
      <c r="C42" s="48">
        <v>49000</v>
      </c>
    </row>
    <row r="45" spans="1:3" ht="15" x14ac:dyDescent="0.25">
      <c r="A45" s="38" t="s">
        <v>136</v>
      </c>
      <c r="B45" s="38" t="s">
        <v>139</v>
      </c>
    </row>
    <row r="46" spans="1:3" x14ac:dyDescent="0.2">
      <c r="A46" s="69" t="s">
        <v>131</v>
      </c>
      <c r="B46" s="76"/>
    </row>
    <row r="47" spans="1:3" x14ac:dyDescent="0.2">
      <c r="A47" s="75" t="s">
        <v>132</v>
      </c>
    </row>
    <row r="48" spans="1:3" x14ac:dyDescent="0.2">
      <c r="A48" s="69" t="s">
        <v>138</v>
      </c>
    </row>
    <row r="49" spans="1:2" x14ac:dyDescent="0.2">
      <c r="A49" s="69"/>
    </row>
    <row r="50" spans="1:2" x14ac:dyDescent="0.2">
      <c r="A50" s="69" t="s">
        <v>133</v>
      </c>
      <c r="B50" s="76">
        <v>329</v>
      </c>
    </row>
    <row r="51" spans="1:2" x14ac:dyDescent="0.2">
      <c r="A51" s="69" t="s">
        <v>132</v>
      </c>
    </row>
    <row r="52" spans="1:2" x14ac:dyDescent="0.2">
      <c r="A52" s="69">
        <v>5890.0590000000002</v>
      </c>
    </row>
    <row r="53" spans="1:2" x14ac:dyDescent="0.2">
      <c r="A53" s="69" t="s">
        <v>137</v>
      </c>
    </row>
    <row r="54" spans="1:2" x14ac:dyDescent="0.2">
      <c r="A54" s="69"/>
    </row>
    <row r="55" spans="1:2" x14ac:dyDescent="0.2">
      <c r="A55" s="69" t="s">
        <v>134</v>
      </c>
      <c r="B55" s="76"/>
    </row>
    <row r="56" spans="1:2" x14ac:dyDescent="0.2">
      <c r="A56" s="75" t="s">
        <v>132</v>
      </c>
    </row>
    <row r="57" spans="1:2" x14ac:dyDescent="0.2">
      <c r="A57" s="69">
        <v>5651.75</v>
      </c>
    </row>
    <row r="58" spans="1:2" x14ac:dyDescent="0.2">
      <c r="A58" s="69"/>
    </row>
    <row r="59" spans="1:2" x14ac:dyDescent="0.2">
      <c r="A59" s="69" t="s">
        <v>135</v>
      </c>
      <c r="B59" s="76"/>
    </row>
    <row r="60" spans="1:2" x14ac:dyDescent="0.2">
      <c r="A60" s="69" t="s">
        <v>132</v>
      </c>
    </row>
    <row r="61" spans="1:2" x14ac:dyDescent="0.2">
      <c r="A61" s="69">
        <v>2767.3999999999996</v>
      </c>
    </row>
    <row r="62" spans="1:2" ht="15" x14ac:dyDescent="0.2">
      <c r="A62" s="68"/>
    </row>
    <row r="64" spans="1:2" x14ac:dyDescent="0.2">
      <c r="A64" s="77" t="s">
        <v>140</v>
      </c>
    </row>
  </sheetData>
  <mergeCells count="2">
    <mergeCell ref="B13:C13"/>
    <mergeCell ref="B14:C14"/>
  </mergeCells>
  <hyperlinks>
    <hyperlink ref="A47" r:id="rId1"/>
    <hyperlink ref="A56" r:id="rId2"/>
    <hyperlink ref="A64" r:id="rId3"/>
  </hyperlinks>
  <pageMargins left="0.7" right="0.7" top="0.75" bottom="0.75" header="0.3" footer="0.3"/>
  <pageSetup paperSize="9" orientation="portrait" horizontalDpi="4294967294" verticalDpi="4294967294"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rightToLeft="1" workbookViewId="0">
      <selection activeCell="C3" sqref="C3"/>
    </sheetView>
  </sheetViews>
  <sheetFormatPr defaultRowHeight="33" customHeight="1" x14ac:dyDescent="0.2"/>
  <cols>
    <col min="1" max="1" width="13.125" customWidth="1"/>
    <col min="2" max="2" width="19.375" style="52" customWidth="1"/>
    <col min="3" max="3" width="50.125" style="52" customWidth="1"/>
  </cols>
  <sheetData>
    <row r="1" spans="1:5" ht="33" customHeight="1" thickBot="1" x14ac:dyDescent="0.25">
      <c r="A1" s="53" t="s">
        <v>65</v>
      </c>
      <c r="B1" s="54" t="s">
        <v>66</v>
      </c>
      <c r="C1" s="54" t="s">
        <v>67</v>
      </c>
    </row>
    <row r="2" spans="1:5" ht="33" customHeight="1" thickBot="1" x14ac:dyDescent="0.25">
      <c r="A2" s="49" t="s">
        <v>68</v>
      </c>
      <c r="B2" s="50" t="s">
        <v>69</v>
      </c>
      <c r="C2" s="50" t="s">
        <v>70</v>
      </c>
    </row>
    <row r="3" spans="1:5" ht="33" customHeight="1" thickBot="1" x14ac:dyDescent="0.25">
      <c r="A3" s="49" t="s">
        <v>71</v>
      </c>
      <c r="B3" s="50" t="s">
        <v>72</v>
      </c>
      <c r="C3" s="50" t="s">
        <v>73</v>
      </c>
    </row>
    <row r="4" spans="1:5" ht="33" customHeight="1" x14ac:dyDescent="0.2">
      <c r="A4" s="86" t="s">
        <v>74</v>
      </c>
      <c r="B4" s="50" t="s">
        <v>75</v>
      </c>
      <c r="C4" s="89" t="s">
        <v>78</v>
      </c>
    </row>
    <row r="5" spans="1:5" ht="33" customHeight="1" x14ac:dyDescent="0.2">
      <c r="A5" s="87"/>
      <c r="B5" s="50" t="s">
        <v>76</v>
      </c>
      <c r="C5" s="89"/>
    </row>
    <row r="6" spans="1:5" ht="33" customHeight="1" thickBot="1" x14ac:dyDescent="0.25">
      <c r="A6" s="88"/>
      <c r="B6" s="50" t="s">
        <v>77</v>
      </c>
      <c r="C6" s="89"/>
    </row>
    <row r="7" spans="1:5" ht="33" customHeight="1" thickBot="1" x14ac:dyDescent="0.25"/>
    <row r="8" spans="1:5" ht="33" customHeight="1" thickBot="1" x14ac:dyDescent="0.25">
      <c r="A8" s="53" t="s">
        <v>84</v>
      </c>
      <c r="B8" s="56">
        <v>2</v>
      </c>
    </row>
    <row r="10" spans="1:5" ht="32.25" customHeight="1" x14ac:dyDescent="0.2"/>
    <row r="11" spans="1:5" ht="23.1" customHeight="1" x14ac:dyDescent="0.2">
      <c r="A11" s="63" t="s">
        <v>65</v>
      </c>
      <c r="B11" s="63" t="s">
        <v>66</v>
      </c>
      <c r="C11" s="63" t="s">
        <v>67</v>
      </c>
    </row>
    <row r="12" spans="1:5" ht="23.1" customHeight="1" x14ac:dyDescent="0.2">
      <c r="A12" s="64" t="s">
        <v>68</v>
      </c>
      <c r="B12" s="65" t="s">
        <v>69</v>
      </c>
      <c r="C12" s="64" t="s">
        <v>110</v>
      </c>
    </row>
    <row r="13" spans="1:5" ht="23.1" customHeight="1" x14ac:dyDescent="0.2">
      <c r="A13" s="64" t="s">
        <v>128</v>
      </c>
      <c r="B13" s="65" t="s">
        <v>72</v>
      </c>
      <c r="C13" s="64" t="s">
        <v>111</v>
      </c>
    </row>
    <row r="14" spans="1:5" ht="23.1" customHeight="1" x14ac:dyDescent="0.2">
      <c r="A14" s="64" t="s">
        <v>129</v>
      </c>
      <c r="B14" s="65" t="s">
        <v>130</v>
      </c>
      <c r="C14" s="64" t="s">
        <v>111</v>
      </c>
    </row>
    <row r="15" spans="1:5" ht="23.1" customHeight="1" x14ac:dyDescent="0.2">
      <c r="A15" s="64" t="s">
        <v>112</v>
      </c>
      <c r="B15" s="65" t="s">
        <v>113</v>
      </c>
      <c r="C15" s="64" t="s">
        <v>114</v>
      </c>
      <c r="D15" t="s">
        <v>115</v>
      </c>
    </row>
    <row r="16" spans="1:5" ht="35.25" customHeight="1" x14ac:dyDescent="0.2">
      <c r="A16" s="64" t="s">
        <v>74</v>
      </c>
      <c r="B16" s="65" t="s">
        <v>116</v>
      </c>
      <c r="C16" s="64" t="s">
        <v>117</v>
      </c>
      <c r="D16" t="s">
        <v>118</v>
      </c>
      <c r="E16" t="s">
        <v>119</v>
      </c>
    </row>
    <row r="17" spans="1:3" ht="23.1" customHeight="1" x14ac:dyDescent="0.2">
      <c r="A17" s="63" t="s">
        <v>84</v>
      </c>
      <c r="B17" s="56">
        <v>2</v>
      </c>
      <c r="C17" s="66"/>
    </row>
  </sheetData>
  <mergeCells count="2">
    <mergeCell ref="A4:A6"/>
    <mergeCell ref="C4:C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rightToLeft="1" workbookViewId="0">
      <selection sqref="A1:C10"/>
    </sheetView>
  </sheetViews>
  <sheetFormatPr defaultRowHeight="14.25" x14ac:dyDescent="0.2"/>
  <cols>
    <col min="1" max="1" width="22.75" customWidth="1"/>
    <col min="2" max="2" width="16.875" customWidth="1"/>
    <col min="3" max="3" width="41.875" customWidth="1"/>
  </cols>
  <sheetData>
    <row r="1" spans="1:3" ht="20.25" customHeight="1" x14ac:dyDescent="0.2">
      <c r="A1" s="54" t="str">
        <f>'4.6.23 - הכנת עד '!A1</f>
        <v>רכיב</v>
      </c>
      <c r="B1" s="54" t="str">
        <f>'4.6.23 - הכנת עד '!B1</f>
        <v>עלות</v>
      </c>
      <c r="C1" s="54" t="str">
        <f>'4.6.23 - הכנת עד '!C1</f>
        <v>הערות</v>
      </c>
    </row>
    <row r="2" spans="1:3" ht="20.25" customHeight="1" x14ac:dyDescent="0.2">
      <c r="A2" s="57" t="str">
        <f>'4.6.23 - הכנת עד '!A2</f>
        <v>טיסות</v>
      </c>
      <c r="B2" s="57" t="s">
        <v>79</v>
      </c>
      <c r="C2" s="57" t="s">
        <v>120</v>
      </c>
    </row>
    <row r="3" spans="1:3" ht="20.25" customHeight="1" x14ac:dyDescent="0.2">
      <c r="A3" s="57" t="s">
        <v>121</v>
      </c>
      <c r="B3" s="57" t="s">
        <v>124</v>
      </c>
      <c r="C3" s="57" t="s">
        <v>127</v>
      </c>
    </row>
    <row r="4" spans="1:3" ht="20.25" customHeight="1" x14ac:dyDescent="0.2">
      <c r="A4" s="62" t="s">
        <v>122</v>
      </c>
      <c r="B4" s="62" t="s">
        <v>125</v>
      </c>
      <c r="C4" s="62" t="s">
        <v>127</v>
      </c>
    </row>
    <row r="5" spans="1:3" ht="20.25" customHeight="1" x14ac:dyDescent="0.2">
      <c r="A5" s="62" t="s">
        <v>123</v>
      </c>
      <c r="B5" s="62" t="s">
        <v>126</v>
      </c>
      <c r="C5" s="62" t="s">
        <v>127</v>
      </c>
    </row>
    <row r="6" spans="1:3" ht="20.25" customHeight="1" x14ac:dyDescent="0.2">
      <c r="A6" s="57" t="s">
        <v>81</v>
      </c>
      <c r="B6" s="67" t="s">
        <v>82</v>
      </c>
      <c r="C6" s="57" t="s">
        <v>83</v>
      </c>
    </row>
    <row r="7" spans="1:3" ht="20.25" customHeight="1" x14ac:dyDescent="0.2">
      <c r="A7" s="58" t="s">
        <v>102</v>
      </c>
      <c r="B7" s="57" t="s">
        <v>106</v>
      </c>
      <c r="C7" s="57" t="s">
        <v>104</v>
      </c>
    </row>
    <row r="8" spans="1:3" ht="20.25" customHeight="1" x14ac:dyDescent="0.2">
      <c r="A8" s="57" t="s">
        <v>103</v>
      </c>
      <c r="B8" s="57" t="s">
        <v>107</v>
      </c>
      <c r="C8" s="57" t="s">
        <v>104</v>
      </c>
    </row>
    <row r="9" spans="1:3" ht="20.25" customHeight="1" thickBot="1" x14ac:dyDescent="0.25">
      <c r="A9" s="57" t="s">
        <v>105</v>
      </c>
      <c r="B9" s="57" t="s">
        <v>108</v>
      </c>
      <c r="C9" s="57" t="s">
        <v>104</v>
      </c>
    </row>
    <row r="10" spans="1:3" ht="17.25" customHeight="1" thickBot="1" x14ac:dyDescent="0.25">
      <c r="A10" s="53" t="s">
        <v>84</v>
      </c>
      <c r="B10" s="56">
        <v>3</v>
      </c>
    </row>
  </sheetData>
  <pageMargins left="0.7" right="0.7" top="0.75" bottom="0.75" header="0.3" footer="0.3"/>
  <pageSetup paperSize="9" orientation="portrait"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rightToLeft="1" workbookViewId="0">
      <selection activeCell="A15" sqref="A15"/>
    </sheetView>
  </sheetViews>
  <sheetFormatPr defaultRowHeight="14.25" x14ac:dyDescent="0.2"/>
  <cols>
    <col min="1" max="1" width="32.625" customWidth="1"/>
    <col min="2" max="2" width="21.25" customWidth="1"/>
    <col min="3" max="3" width="40.625" customWidth="1"/>
  </cols>
  <sheetData>
    <row r="1" spans="1:3" ht="16.5" thickBot="1" x14ac:dyDescent="0.25">
      <c r="A1" s="53" t="s">
        <v>87</v>
      </c>
      <c r="B1" s="54" t="s">
        <v>66</v>
      </c>
      <c r="C1" s="54" t="s">
        <v>88</v>
      </c>
    </row>
    <row r="2" spans="1:3" ht="15.75" customHeight="1" x14ac:dyDescent="0.2">
      <c r="A2" s="51" t="s">
        <v>89</v>
      </c>
      <c r="B2" s="51" t="s">
        <v>85</v>
      </c>
      <c r="C2" s="51" t="s">
        <v>95</v>
      </c>
    </row>
    <row r="3" spans="1:3" ht="15.75" customHeight="1" x14ac:dyDescent="0.2">
      <c r="A3" s="51" t="s">
        <v>90</v>
      </c>
      <c r="B3" s="51" t="s">
        <v>93</v>
      </c>
      <c r="C3" s="51" t="s">
        <v>95</v>
      </c>
    </row>
    <row r="4" spans="1:3" ht="15.75" customHeight="1" x14ac:dyDescent="0.2">
      <c r="A4" s="51" t="s">
        <v>91</v>
      </c>
      <c r="B4" s="51" t="s">
        <v>86</v>
      </c>
      <c r="C4" s="51" t="s">
        <v>96</v>
      </c>
    </row>
    <row r="5" spans="1:3" ht="15.75" customHeight="1" x14ac:dyDescent="0.2">
      <c r="A5" s="51" t="s">
        <v>92</v>
      </c>
      <c r="B5" s="51" t="s">
        <v>94</v>
      </c>
      <c r="C5" s="51" t="s">
        <v>96</v>
      </c>
    </row>
    <row r="6" spans="1:3" ht="15.75" customHeight="1" x14ac:dyDescent="0.2">
      <c r="A6" s="51" t="s">
        <v>101</v>
      </c>
      <c r="B6" s="51" t="s">
        <v>97</v>
      </c>
      <c r="C6" s="51" t="s">
        <v>80</v>
      </c>
    </row>
    <row r="7" spans="1:3" ht="15.75" customHeight="1" x14ac:dyDescent="0.2">
      <c r="A7" s="58" t="s">
        <v>102</v>
      </c>
      <c r="B7" s="55" t="s">
        <v>99</v>
      </c>
      <c r="C7" s="55" t="s">
        <v>104</v>
      </c>
    </row>
    <row r="8" spans="1:3" ht="15.75" customHeight="1" thickBot="1" x14ac:dyDescent="0.25">
      <c r="A8" s="55" t="s">
        <v>103</v>
      </c>
      <c r="B8" s="55" t="s">
        <v>100</v>
      </c>
      <c r="C8" s="55" t="s">
        <v>104</v>
      </c>
    </row>
    <row r="9" spans="1:3" ht="15.75" customHeight="1" thickBot="1" x14ac:dyDescent="0.25">
      <c r="A9" s="53" t="s">
        <v>84</v>
      </c>
      <c r="B9" s="56">
        <v>2</v>
      </c>
    </row>
    <row r="20" ht="14.25" customHeight="1" x14ac:dyDescent="0.2"/>
    <row r="21" ht="14.25" customHeight="1" x14ac:dyDescent="0.2"/>
    <row r="22" ht="14.25" customHeight="1"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4</vt:i4>
      </vt:variant>
    </vt:vector>
  </HeadingPairs>
  <TitlesOfParts>
    <vt:vector size="4" baseType="lpstr">
      <vt:lpstr>18.6.23 - עדות</vt:lpstr>
      <vt:lpstr>4.6.23 - הכנת עד </vt:lpstr>
      <vt:lpstr>נובמבר 2022</vt:lpstr>
      <vt:lpstr>ספטמבר 2017</vt:lpstr>
    </vt:vector>
  </TitlesOfParts>
  <Company>MOJ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 Noama</dc:creator>
  <cp:lastModifiedBy>Bar Noama</cp:lastModifiedBy>
  <dcterms:created xsi:type="dcterms:W3CDTF">2023-06-15T08:44:27Z</dcterms:created>
  <dcterms:modified xsi:type="dcterms:W3CDTF">2024-01-15T10:51:57Z</dcterms:modified>
</cp:coreProperties>
</file>