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/>
  <mc:AlternateContent xmlns:mc="http://schemas.openxmlformats.org/markup-compatibility/2006">
    <mc:Choice Requires="x15">
      <x15ac:absPath xmlns:x15ac="http://schemas.microsoft.com/office/spreadsheetml/2010/11/ac" url="C:\Users\E395259\Desktop\תקציבי רשויות מקומיות - 2018\קריית מוצקין\"/>
    </mc:Choice>
  </mc:AlternateContent>
  <bookViews>
    <workbookView xWindow="0" yWindow="0" windowWidth="20460" windowHeight="8445" activeTab="7"/>
  </bookViews>
  <sheets>
    <sheet name="גיליון1" sheetId="1" r:id="rId1"/>
    <sheet name="גיליון2" sheetId="2" r:id="rId2"/>
    <sheet name="גיליון3" sheetId="3" r:id="rId3"/>
    <sheet name="גיליון4" sheetId="4" r:id="rId4"/>
    <sheet name="גיליון5" sheetId="5" r:id="rId5"/>
    <sheet name="גיליון6" sheetId="6" r:id="rId6"/>
    <sheet name="גיליון7" sheetId="7" r:id="rId7"/>
    <sheet name="עדכונים לתקציב" sheetId="8" r:id="rId8"/>
  </sheets>
  <externalReferences>
    <externalReference r:id="rId9"/>
    <externalReference r:id="rId10"/>
    <externalReference r:id="rId11"/>
    <externalReference r:id="rId12"/>
  </externalReferences>
  <definedNames>
    <definedName name="OLE_LINK1" localSheetId="7">'עדכונים לתקציב'!$A$65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8" l="1"/>
  <c r="F3" i="8"/>
  <c r="F4" i="8"/>
  <c r="F5" i="8"/>
  <c r="F6" i="8"/>
  <c r="F7" i="8"/>
  <c r="F8" i="8"/>
  <c r="F9" i="8"/>
  <c r="F10" i="8"/>
  <c r="E11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E29" i="8"/>
  <c r="C47" i="7" l="1"/>
  <c r="D47" i="7"/>
  <c r="E47" i="7"/>
  <c r="F47" i="7"/>
  <c r="G47" i="7"/>
  <c r="E128" i="4" l="1"/>
  <c r="E230" i="4" l="1"/>
  <c r="D230" i="4"/>
  <c r="C230" i="4"/>
  <c r="E1223" i="4"/>
  <c r="C1223" i="4"/>
  <c r="E1211" i="4"/>
  <c r="E1212" i="4" s="1"/>
  <c r="C1211" i="4"/>
  <c r="C1212" i="4" s="1"/>
  <c r="E1198" i="4"/>
  <c r="C1198" i="4"/>
  <c r="E1183" i="4"/>
  <c r="C1183" i="4"/>
  <c r="E1173" i="4"/>
  <c r="C1173" i="4"/>
  <c r="E1148" i="4"/>
  <c r="C1148" i="4"/>
  <c r="E1131" i="4"/>
  <c r="C1131" i="4"/>
  <c r="E1123" i="4"/>
  <c r="C1123" i="4"/>
  <c r="E1118" i="4"/>
  <c r="C1118" i="4"/>
  <c r="E1112" i="4"/>
  <c r="C1112" i="4"/>
  <c r="E1101" i="4"/>
  <c r="C1101" i="4"/>
  <c r="E1094" i="4"/>
  <c r="C1094" i="4"/>
  <c r="E1085" i="4"/>
  <c r="C1085" i="4"/>
  <c r="E1080" i="4"/>
  <c r="C1080" i="4"/>
  <c r="E1072" i="4"/>
  <c r="C1072" i="4"/>
  <c r="E1064" i="4"/>
  <c r="C1064" i="4"/>
  <c r="C1156" i="4" s="1"/>
  <c r="E1044" i="4"/>
  <c r="C1044" i="4"/>
  <c r="E1024" i="4"/>
  <c r="C1024" i="4"/>
  <c r="E1014" i="4"/>
  <c r="C1014" i="4"/>
  <c r="E1004" i="4"/>
  <c r="C1004" i="4"/>
  <c r="E996" i="4"/>
  <c r="C996" i="4"/>
  <c r="E991" i="4"/>
  <c r="C991" i="4"/>
  <c r="E976" i="4"/>
  <c r="C976" i="4"/>
  <c r="E966" i="4"/>
  <c r="C966" i="4"/>
  <c r="E954" i="4"/>
  <c r="C954" i="4"/>
  <c r="E941" i="4"/>
  <c r="C941" i="4"/>
  <c r="E930" i="4"/>
  <c r="C930" i="4"/>
  <c r="E920" i="4"/>
  <c r="C920" i="4"/>
  <c r="E913" i="4"/>
  <c r="C913" i="4"/>
  <c r="E903" i="4"/>
  <c r="C903" i="4"/>
  <c r="E896" i="4"/>
  <c r="C896" i="4"/>
  <c r="E888" i="4"/>
  <c r="C888" i="4"/>
  <c r="E878" i="4"/>
  <c r="C878" i="4"/>
  <c r="E865" i="4"/>
  <c r="C865" i="4"/>
  <c r="E856" i="4"/>
  <c r="C856" i="4"/>
  <c r="E844" i="4"/>
  <c r="C844" i="4"/>
  <c r="E837" i="4"/>
  <c r="C837" i="4"/>
  <c r="E826" i="4"/>
  <c r="C826" i="4"/>
  <c r="E812" i="4"/>
  <c r="C812" i="4"/>
  <c r="E784" i="4"/>
  <c r="C784" i="4"/>
  <c r="E774" i="4"/>
  <c r="C774" i="4"/>
  <c r="E762" i="4"/>
  <c r="C762" i="4"/>
  <c r="E740" i="4"/>
  <c r="C740" i="4"/>
  <c r="E714" i="4"/>
  <c r="C714" i="4"/>
  <c r="E705" i="4"/>
  <c r="C705" i="4"/>
  <c r="E692" i="4"/>
  <c r="C692" i="4"/>
  <c r="E682" i="4"/>
  <c r="C682" i="4"/>
  <c r="E657" i="4"/>
  <c r="C657" i="4"/>
  <c r="E643" i="4"/>
  <c r="C643" i="4"/>
  <c r="E638" i="4"/>
  <c r="C638" i="4"/>
  <c r="E633" i="4"/>
  <c r="C633" i="4"/>
  <c r="E618" i="4"/>
  <c r="C618" i="4"/>
  <c r="E613" i="4"/>
  <c r="C613" i="4"/>
  <c r="E593" i="4"/>
  <c r="C593" i="4"/>
  <c r="E540" i="4"/>
  <c r="C540" i="4"/>
  <c r="E529" i="4"/>
  <c r="C529" i="4"/>
  <c r="E512" i="4"/>
  <c r="C512" i="4"/>
  <c r="E500" i="4"/>
  <c r="C500" i="4"/>
  <c r="E494" i="4"/>
  <c r="C494" i="4"/>
  <c r="E482" i="4"/>
  <c r="C482" i="4"/>
  <c r="E455" i="4"/>
  <c r="C455" i="4"/>
  <c r="E448" i="4"/>
  <c r="C448" i="4"/>
  <c r="E443" i="4"/>
  <c r="C443" i="4"/>
  <c r="E430" i="4"/>
  <c r="C430" i="4"/>
  <c r="E410" i="4"/>
  <c r="C410" i="4"/>
  <c r="E404" i="4"/>
  <c r="C404" i="4"/>
  <c r="E398" i="4"/>
  <c r="C398" i="4"/>
  <c r="E383" i="4"/>
  <c r="C383" i="4"/>
  <c r="D383" i="4"/>
  <c r="E374" i="4"/>
  <c r="C374" i="4"/>
  <c r="E346" i="4"/>
  <c r="C346" i="4"/>
  <c r="E333" i="4"/>
  <c r="C333" i="4"/>
  <c r="E328" i="4"/>
  <c r="C328" i="4"/>
  <c r="E323" i="4"/>
  <c r="C323" i="4"/>
  <c r="E307" i="4"/>
  <c r="C307" i="4"/>
  <c r="E291" i="4"/>
  <c r="C291" i="4"/>
  <c r="E282" i="4"/>
  <c r="C282" i="4"/>
  <c r="E245" i="4"/>
  <c r="E236" i="4"/>
  <c r="E149" i="4"/>
  <c r="E61" i="4"/>
  <c r="E37" i="4"/>
  <c r="E30" i="4"/>
  <c r="E24" i="4"/>
  <c r="E17" i="4"/>
  <c r="E11" i="4"/>
  <c r="C349" i="4" l="1"/>
  <c r="E1156" i="4"/>
  <c r="E253" i="4"/>
  <c r="E1028" i="4"/>
  <c r="C1028" i="4"/>
  <c r="C1185" i="4"/>
  <c r="E1185" i="4"/>
  <c r="C483" i="4"/>
  <c r="E483" i="4"/>
  <c r="C744" i="4"/>
  <c r="E744" i="4"/>
  <c r="C661" i="4"/>
  <c r="C696" i="4"/>
  <c r="C847" i="4"/>
  <c r="C943" i="4" s="1"/>
  <c r="E661" i="4"/>
  <c r="E696" i="4"/>
  <c r="E847" i="4"/>
  <c r="E943" i="4" s="1"/>
  <c r="C542" i="4"/>
  <c r="E542" i="4"/>
  <c r="E399" i="4"/>
  <c r="E349" i="4"/>
  <c r="C399" i="4"/>
  <c r="C245" i="4"/>
  <c r="C236" i="4"/>
  <c r="C149" i="4"/>
  <c r="C128" i="4"/>
  <c r="C61" i="4"/>
  <c r="C37" i="4"/>
  <c r="C30" i="4"/>
  <c r="C24" i="4"/>
  <c r="C17" i="4"/>
  <c r="C11" i="4"/>
  <c r="D991" i="4"/>
  <c r="D128" i="4"/>
  <c r="D37" i="4"/>
  <c r="D30" i="4"/>
  <c r="D24" i="4"/>
  <c r="D17" i="4"/>
  <c r="D11" i="4"/>
  <c r="I18" i="6"/>
  <c r="H18" i="6"/>
  <c r="G18" i="6"/>
  <c r="F18" i="6"/>
  <c r="E18" i="6"/>
  <c r="D18" i="6"/>
  <c r="C18" i="6"/>
  <c r="B18" i="6"/>
  <c r="J16" i="6"/>
  <c r="J15" i="6"/>
  <c r="J18" i="6" s="1"/>
  <c r="I12" i="6"/>
  <c r="I20" i="6" s="1"/>
  <c r="H12" i="6"/>
  <c r="H20" i="6" s="1"/>
  <c r="G12" i="6"/>
  <c r="F12" i="6"/>
  <c r="E12" i="6"/>
  <c r="E20" i="6" s="1"/>
  <c r="D12" i="6"/>
  <c r="D20" i="6" s="1"/>
  <c r="C12" i="6"/>
  <c r="B12" i="6"/>
  <c r="J10" i="6"/>
  <c r="J8" i="6"/>
  <c r="J12" i="6" s="1"/>
  <c r="D84" i="5"/>
  <c r="C84" i="5"/>
  <c r="D78" i="5"/>
  <c r="C78" i="5"/>
  <c r="D73" i="5"/>
  <c r="C73" i="5"/>
  <c r="D64" i="5"/>
  <c r="C64" i="5"/>
  <c r="D49" i="5"/>
  <c r="C49" i="5"/>
  <c r="D31" i="5"/>
  <c r="C31" i="5"/>
  <c r="D14" i="5"/>
  <c r="C14" i="5"/>
  <c r="D1223" i="4"/>
  <c r="D1211" i="4"/>
  <c r="D1212" i="4" s="1"/>
  <c r="D1198" i="4"/>
  <c r="D1183" i="4"/>
  <c r="D1173" i="4"/>
  <c r="D1148" i="4"/>
  <c r="D1131" i="4"/>
  <c r="D1123" i="4"/>
  <c r="D1118" i="4"/>
  <c r="D1112" i="4"/>
  <c r="D1101" i="4"/>
  <c r="D1094" i="4"/>
  <c r="D1085" i="4"/>
  <c r="D1080" i="4"/>
  <c r="D1072" i="4"/>
  <c r="D1064" i="4"/>
  <c r="D1044" i="4"/>
  <c r="D1024" i="4"/>
  <c r="D1014" i="4"/>
  <c r="D1004" i="4"/>
  <c r="D996" i="4"/>
  <c r="D976" i="4"/>
  <c r="D966" i="4"/>
  <c r="D954" i="4"/>
  <c r="D941" i="4"/>
  <c r="D930" i="4"/>
  <c r="D920" i="4"/>
  <c r="D913" i="4"/>
  <c r="D903" i="4"/>
  <c r="D896" i="4"/>
  <c r="D888" i="4"/>
  <c r="D878" i="4"/>
  <c r="D865" i="4"/>
  <c r="D856" i="4"/>
  <c r="D844" i="4"/>
  <c r="D837" i="4"/>
  <c r="D826" i="4"/>
  <c r="D812" i="4"/>
  <c r="D784" i="4"/>
  <c r="D774" i="4"/>
  <c r="D762" i="4"/>
  <c r="D740" i="4"/>
  <c r="D714" i="4"/>
  <c r="D705" i="4"/>
  <c r="D692" i="4"/>
  <c r="D682" i="4"/>
  <c r="D657" i="4"/>
  <c r="D643" i="4"/>
  <c r="D638" i="4"/>
  <c r="D633" i="4"/>
  <c r="D618" i="4"/>
  <c r="D613" i="4"/>
  <c r="D593" i="4"/>
  <c r="D540" i="4"/>
  <c r="D529" i="4"/>
  <c r="D512" i="4"/>
  <c r="D500" i="4"/>
  <c r="D494" i="4"/>
  <c r="D482" i="4"/>
  <c r="D455" i="4"/>
  <c r="D448" i="4"/>
  <c r="D443" i="4"/>
  <c r="D430" i="4"/>
  <c r="D410" i="4"/>
  <c r="D404" i="4"/>
  <c r="D398" i="4"/>
  <c r="D374" i="4"/>
  <c r="D346" i="4"/>
  <c r="D333" i="4"/>
  <c r="D328" i="4"/>
  <c r="D323" i="4"/>
  <c r="D307" i="4"/>
  <c r="D291" i="4"/>
  <c r="D282" i="4"/>
  <c r="D245" i="4"/>
  <c r="D236" i="4"/>
  <c r="D149" i="4"/>
  <c r="D61" i="4"/>
  <c r="J42" i="3"/>
  <c r="I42" i="3"/>
  <c r="H42" i="3"/>
  <c r="E42" i="3"/>
  <c r="D42" i="3"/>
  <c r="C42" i="3"/>
  <c r="J36" i="3"/>
  <c r="I36" i="3"/>
  <c r="H36" i="3"/>
  <c r="E36" i="3"/>
  <c r="D36" i="3"/>
  <c r="C36" i="3"/>
  <c r="J25" i="3"/>
  <c r="I25" i="3"/>
  <c r="H25" i="3"/>
  <c r="E25" i="3"/>
  <c r="D25" i="3"/>
  <c r="C25" i="3"/>
  <c r="J14" i="3"/>
  <c r="I14" i="3"/>
  <c r="H14" i="3"/>
  <c r="E14" i="3"/>
  <c r="D14" i="3"/>
  <c r="C14" i="3"/>
  <c r="G156" i="2"/>
  <c r="D156" i="2"/>
  <c r="D92" i="2"/>
  <c r="C92" i="2"/>
  <c r="F91" i="2"/>
  <c r="H91" i="2" s="1"/>
  <c r="F90" i="2"/>
  <c r="H90" i="2" s="1"/>
  <c r="D79" i="2"/>
  <c r="C79" i="2"/>
  <c r="F78" i="2"/>
  <c r="H78" i="2" s="1"/>
  <c r="F77" i="2"/>
  <c r="H77" i="2" s="1"/>
  <c r="D66" i="2"/>
  <c r="C66" i="2"/>
  <c r="F66" i="2" s="1"/>
  <c r="H66" i="2" s="1"/>
  <c r="F65" i="2"/>
  <c r="H65" i="2" s="1"/>
  <c r="F64" i="2"/>
  <c r="H64" i="2" s="1"/>
  <c r="F63" i="2"/>
  <c r="H63" i="2" s="1"/>
  <c r="D49" i="2"/>
  <c r="C49" i="2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D31" i="2"/>
  <c r="C31" i="2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D13" i="2"/>
  <c r="C13" i="2"/>
  <c r="F12" i="2"/>
  <c r="H12" i="2" s="1"/>
  <c r="F11" i="2"/>
  <c r="H11" i="2" s="1"/>
  <c r="E310" i="1"/>
  <c r="C256" i="1"/>
  <c r="E255" i="1" s="1"/>
  <c r="E254" i="1"/>
  <c r="E256" i="1" s="1"/>
  <c r="C237" i="1"/>
  <c r="E236" i="1" s="1"/>
  <c r="C225" i="1"/>
  <c r="E224" i="1" s="1"/>
  <c r="C206" i="1"/>
  <c r="G255" i="1" s="1"/>
  <c r="E153" i="1"/>
  <c r="E152" i="1"/>
  <c r="E151" i="1"/>
  <c r="E150" i="1"/>
  <c r="E148" i="1"/>
  <c r="E147" i="1"/>
  <c r="C98" i="1"/>
  <c r="E95" i="1" s="1"/>
  <c r="C83" i="1"/>
  <c r="C85" i="1" s="1"/>
  <c r="C74" i="1"/>
  <c r="E73" i="1" s="1"/>
  <c r="C45" i="1" l="1"/>
  <c r="F49" i="2"/>
  <c r="H49" i="2" s="1"/>
  <c r="C20" i="6"/>
  <c r="D1156" i="4"/>
  <c r="F20" i="6"/>
  <c r="D1028" i="4"/>
  <c r="G20" i="6"/>
  <c r="B20" i="6"/>
  <c r="D79" i="5"/>
  <c r="D90" i="5" s="1"/>
  <c r="C79" i="5"/>
  <c r="C90" i="5"/>
  <c r="F92" i="2"/>
  <c r="H92" i="2" s="1"/>
  <c r="F79" i="2"/>
  <c r="H79" i="2" s="1"/>
  <c r="F31" i="2"/>
  <c r="H31" i="2" s="1"/>
  <c r="F13" i="2"/>
  <c r="H13" i="2" s="1"/>
  <c r="E235" i="1"/>
  <c r="E233" i="1"/>
  <c r="E221" i="1"/>
  <c r="E223" i="1"/>
  <c r="G222" i="1"/>
  <c r="G235" i="1"/>
  <c r="G233" i="1"/>
  <c r="G220" i="1"/>
  <c r="G224" i="1"/>
  <c r="G254" i="1"/>
  <c r="G256" i="1" s="1"/>
  <c r="E92" i="1"/>
  <c r="E94" i="1"/>
  <c r="E96" i="1"/>
  <c r="E93" i="1"/>
  <c r="E97" i="1"/>
  <c r="E72" i="1"/>
  <c r="E64" i="1"/>
  <c r="E66" i="1"/>
  <c r="E68" i="1"/>
  <c r="E149" i="1"/>
  <c r="E154" i="1" s="1"/>
  <c r="C44" i="1"/>
  <c r="C46" i="1" s="1"/>
  <c r="G97" i="1" s="1"/>
  <c r="E70" i="1"/>
  <c r="H45" i="3"/>
  <c r="C45" i="3"/>
  <c r="I45" i="3"/>
  <c r="D45" i="3"/>
  <c r="J45" i="3"/>
  <c r="E45" i="3"/>
  <c r="C1200" i="4"/>
  <c r="E412" i="4"/>
  <c r="E1200" i="4"/>
  <c r="E745" i="4"/>
  <c r="C745" i="4"/>
  <c r="C412" i="4"/>
  <c r="C1225" i="4" s="1"/>
  <c r="D253" i="4"/>
  <c r="C253" i="4"/>
  <c r="D483" i="4"/>
  <c r="D696" i="4"/>
  <c r="D349" i="4"/>
  <c r="D744" i="4"/>
  <c r="D399" i="4"/>
  <c r="D847" i="4"/>
  <c r="D943" i="4" s="1"/>
  <c r="D542" i="4"/>
  <c r="D661" i="4"/>
  <c r="D1185" i="4"/>
  <c r="J20" i="6"/>
  <c r="G221" i="1"/>
  <c r="G223" i="1"/>
  <c r="E234" i="1"/>
  <c r="E237" i="1" s="1"/>
  <c r="E63" i="1"/>
  <c r="E65" i="1"/>
  <c r="E67" i="1"/>
  <c r="E69" i="1"/>
  <c r="E71" i="1"/>
  <c r="E220" i="1"/>
  <c r="E222" i="1"/>
  <c r="G234" i="1"/>
  <c r="G236" i="1"/>
  <c r="G246" i="1"/>
  <c r="G225" i="1" l="1"/>
  <c r="G237" i="1"/>
  <c r="E98" i="1"/>
  <c r="G92" i="1"/>
  <c r="G63" i="1"/>
  <c r="G65" i="1"/>
  <c r="G71" i="1"/>
  <c r="G66" i="1"/>
  <c r="G73" i="1"/>
  <c r="G94" i="1"/>
  <c r="G64" i="1"/>
  <c r="G72" i="1"/>
  <c r="G67" i="1"/>
  <c r="E81" i="1"/>
  <c r="G96" i="1"/>
  <c r="G68" i="1"/>
  <c r="G95" i="1"/>
  <c r="G93" i="1"/>
  <c r="E83" i="1"/>
  <c r="G69" i="1"/>
  <c r="E84" i="1"/>
  <c r="E82" i="1"/>
  <c r="G70" i="1"/>
  <c r="E1225" i="4"/>
  <c r="D1200" i="4"/>
  <c r="D745" i="4"/>
  <c r="D412" i="4"/>
  <c r="E225" i="1"/>
  <c r="E74" i="1"/>
  <c r="E85" i="1" l="1"/>
  <c r="G74" i="1"/>
  <c r="G98" i="1"/>
  <c r="D1225" i="4"/>
</calcChain>
</file>

<file path=xl/comments1.xml><?xml version="1.0" encoding="utf-8"?>
<comments xmlns="http://schemas.openxmlformats.org/spreadsheetml/2006/main">
  <authors>
    <author>hanv13</author>
  </authors>
  <commentList>
    <comment ref="A221" authorId="0" shapeId="0">
      <text>
        <r>
          <rPr>
            <b/>
            <sz val="8"/>
            <color indexed="81"/>
            <rFont val="Tahoma"/>
            <family val="2"/>
          </rPr>
          <t>hanv13:</t>
        </r>
        <r>
          <rPr>
            <sz val="8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<sst xmlns="http://schemas.openxmlformats.org/spreadsheetml/2006/main" count="1450" uniqueCount="693">
  <si>
    <t>באלפי ש"ח</t>
  </si>
  <si>
    <t>פרוט</t>
  </si>
  <si>
    <t>הכנסות עצמיות</t>
  </si>
  <si>
    <t>הכנסות ממשלה</t>
  </si>
  <si>
    <t>פרוט מספר 1 - הכנסות עצמיות</t>
  </si>
  <si>
    <t>באחוזים</t>
  </si>
  <si>
    <t>פרטים</t>
  </si>
  <si>
    <t xml:space="preserve"> מהפרוט</t>
  </si>
  <si>
    <t xml:space="preserve"> מהצעת התקציב</t>
  </si>
  <si>
    <t>ארנונה</t>
  </si>
  <si>
    <t>אגרות מים</t>
  </si>
  <si>
    <t>אגרת שירותים</t>
  </si>
  <si>
    <t>אגרות ביוב</t>
  </si>
  <si>
    <t>הטלי פיתוח שונים</t>
  </si>
  <si>
    <t>היטלי השבחה</t>
  </si>
  <si>
    <t>השתתפות אורט</t>
  </si>
  <si>
    <t>הכנסות עצמיות בנושא חינוך</t>
  </si>
  <si>
    <t>הכנסות עצמיות בנושא רווחה</t>
  </si>
  <si>
    <t>החזרים מתאגיד מים</t>
  </si>
  <si>
    <t>הכנסות עצמיות שונות</t>
  </si>
  <si>
    <t>סה"כ הכנסות עצמיות</t>
  </si>
  <si>
    <t>ארנונה - הרכב הסעיף</t>
  </si>
  <si>
    <t>גביה שוטפת</t>
  </si>
  <si>
    <t>גביה מפגורים</t>
  </si>
  <si>
    <t>סה"כ גביית ארנונה</t>
  </si>
  <si>
    <t>הנחות ארנונה</t>
  </si>
  <si>
    <t>סה"כ ארנונה</t>
  </si>
  <si>
    <t>פרוט מספר 2 - השתתפות הממשלה</t>
  </si>
  <si>
    <t>משרד הפנים - מענק איזון</t>
  </si>
  <si>
    <t>משרד החינוך והתרבות</t>
  </si>
  <si>
    <t>משרד העבודה והרווחה</t>
  </si>
  <si>
    <t>משרד הפנים-מענקים אחרים</t>
  </si>
  <si>
    <t>משרד הקליטה</t>
  </si>
  <si>
    <t>משרד לבטחון פנים</t>
  </si>
  <si>
    <t>סה"כ השתתפות הממשלה</t>
  </si>
  <si>
    <t>מים</t>
  </si>
  <si>
    <t>יתר עצמיות</t>
  </si>
  <si>
    <t>השתת' מ.החינוך</t>
  </si>
  <si>
    <t>השתת' מ. הרווחה</t>
  </si>
  <si>
    <t>מענק כללי לאיזון</t>
  </si>
  <si>
    <t>משרדים אחרים</t>
  </si>
  <si>
    <t>סה"כ</t>
  </si>
  <si>
    <t>שכר</t>
  </si>
  <si>
    <t>פעולות</t>
  </si>
  <si>
    <t>פרעון מלוות</t>
  </si>
  <si>
    <t>הוצאות מימון</t>
  </si>
  <si>
    <t>פרוט מספר 1 - שכר ומשכורות</t>
  </si>
  <si>
    <t>באחוזים מהפרוט</t>
  </si>
  <si>
    <t>באחוזים מהצעת התקציב</t>
  </si>
  <si>
    <t>שכר כללי</t>
  </si>
  <si>
    <t>שכר חינוך</t>
  </si>
  <si>
    <t>שכר רווחה</t>
  </si>
  <si>
    <t>נבחרים</t>
  </si>
  <si>
    <t>פנסיה</t>
  </si>
  <si>
    <t>סה"כ שכר</t>
  </si>
  <si>
    <t>פרוט מספר 2 - פעולות</t>
  </si>
  <si>
    <t>באלפי</t>
  </si>
  <si>
    <t>ש"ח</t>
  </si>
  <si>
    <t>מהפרוט</t>
  </si>
  <si>
    <t>מהצעת התקציב</t>
  </si>
  <si>
    <t>פעולות כלליות</t>
  </si>
  <si>
    <t xml:space="preserve">פעולות חינוך </t>
  </si>
  <si>
    <t>פעולות רווחה</t>
  </si>
  <si>
    <t>סה"כ פעולות</t>
  </si>
  <si>
    <t>פרוט מספר 3 - פרעון מלוות</t>
  </si>
  <si>
    <t>פרוט מספר 4 - הוצאות מימון</t>
  </si>
  <si>
    <t>עמלות והוצאות בנקאיות</t>
  </si>
  <si>
    <t>ריבית משיכת יתר</t>
  </si>
  <si>
    <t>סה"כ הוצאות מימון</t>
  </si>
  <si>
    <t>מינהל כללי וכספי</t>
  </si>
  <si>
    <t>שרותים מקומיים</t>
  </si>
  <si>
    <t>שרותים ממלכתיים</t>
  </si>
  <si>
    <t>מפעלים ותשלומים בלתי רגילים</t>
  </si>
  <si>
    <t>פרעון מלוות והוצאות מימון</t>
  </si>
  <si>
    <t>הנחות רווחה ופנסיונרים</t>
  </si>
  <si>
    <t>פרוט מספר 1 - מנהל כללי וכספי</t>
  </si>
  <si>
    <t>תקציב 2015</t>
  </si>
  <si>
    <t>הגידול</t>
  </si>
  <si>
    <t>מנהל כללי</t>
  </si>
  <si>
    <t>מנהל כספי</t>
  </si>
  <si>
    <t>פרוט מספר 2 - שרותים מקומיים</t>
  </si>
  <si>
    <t>תברואה</t>
  </si>
  <si>
    <t>שמירה ובטחון</t>
  </si>
  <si>
    <t>תכנון ובנין עיר</t>
  </si>
  <si>
    <t>נכסים ציבוריים</t>
  </si>
  <si>
    <t>חגיגות מבצעים וארועים</t>
  </si>
  <si>
    <t>שרותים עירוניים שונים</t>
  </si>
  <si>
    <t>פיקוח</t>
  </si>
  <si>
    <t>סה"כ שרותים מקומיים</t>
  </si>
  <si>
    <t>פרוט מספר 3 - שרותים ממלכתיים</t>
  </si>
  <si>
    <t>חנוך</t>
  </si>
  <si>
    <t>תרבות</t>
  </si>
  <si>
    <t>בריאות</t>
  </si>
  <si>
    <t>רווחה</t>
  </si>
  <si>
    <t>דת</t>
  </si>
  <si>
    <t>קליטת עליה</t>
  </si>
  <si>
    <t>איכות הסביבה</t>
  </si>
  <si>
    <t>סה"כ שרותים ממלכתיים</t>
  </si>
  <si>
    <t>פרוט מספר 4 - מפעלים ותשלומים בלתי רגילים</t>
  </si>
  <si>
    <t>מפעל המים</t>
  </si>
  <si>
    <t>מפעל הביוב</t>
  </si>
  <si>
    <t>תשלומים בלתי רגילים</t>
  </si>
  <si>
    <t>סה"כ מפעלים ותש. ב.ר.</t>
  </si>
  <si>
    <t>פרוט מספר 5 - פרעון מלוות והוצאות מימון</t>
  </si>
  <si>
    <t xml:space="preserve">פרעון מלוות </t>
  </si>
  <si>
    <t>סה"כ פרע"מ והוצ' מימון</t>
  </si>
  <si>
    <t>פרוט מספר 6 - הנחות רווחה ופנסיונרים</t>
  </si>
  <si>
    <t>הנחות רווחה</t>
  </si>
  <si>
    <t>פנסיונרים</t>
  </si>
  <si>
    <t>סה"כ הנחות רווחה ופנסיונרים</t>
  </si>
  <si>
    <t>הצעת תקציב</t>
  </si>
  <si>
    <t>תקציב</t>
  </si>
  <si>
    <t>ת ק ב ו ל י ם</t>
  </si>
  <si>
    <t>ת ש ל ו מ י ם</t>
  </si>
  <si>
    <t>מספר</t>
  </si>
  <si>
    <t>שם הפרק</t>
  </si>
  <si>
    <t>ביצוע</t>
  </si>
  <si>
    <t>מיסים ומענקים</t>
  </si>
  <si>
    <t>הנהלה וכלליות</t>
  </si>
  <si>
    <t>11</t>
  </si>
  <si>
    <t xml:space="preserve">מיסים </t>
  </si>
  <si>
    <t>61</t>
  </si>
  <si>
    <t>12</t>
  </si>
  <si>
    <t>אגרות</t>
  </si>
  <si>
    <t>16</t>
  </si>
  <si>
    <t>הכנסות מימון</t>
  </si>
  <si>
    <t>מענקים כלליים ומיוחדים</t>
  </si>
  <si>
    <t>פרעון מילוות (למעט ביוב)</t>
  </si>
  <si>
    <t>סה"כ מיסים ומענקים</t>
  </si>
  <si>
    <t>סה"כ הנהלה וכלליות</t>
  </si>
  <si>
    <t xml:space="preserve">שרותים שונים </t>
  </si>
  <si>
    <t>פיקוח עירוני</t>
  </si>
  <si>
    <t xml:space="preserve">סה"כ שרותים </t>
  </si>
  <si>
    <t>מקומיים</t>
  </si>
  <si>
    <t>חינוך</t>
  </si>
  <si>
    <t xml:space="preserve"> </t>
  </si>
  <si>
    <t>ממלכתיים</t>
  </si>
  <si>
    <t>מפעלים</t>
  </si>
  <si>
    <t>נכסים</t>
  </si>
  <si>
    <t>ביוב</t>
  </si>
  <si>
    <t>סה"כ מפעלים</t>
  </si>
  <si>
    <t>51-59</t>
  </si>
  <si>
    <t>תקבולים לא רגילים</t>
  </si>
  <si>
    <t>תשלומים לא רגילים</t>
  </si>
  <si>
    <t>סה"כ תקבולים</t>
  </si>
  <si>
    <t>סה"כ תשלומים</t>
  </si>
  <si>
    <t>סעיף תקציבי</t>
  </si>
  <si>
    <t>תיאור</t>
  </si>
  <si>
    <t>הכנסות</t>
  </si>
  <si>
    <t>ארנונות</t>
  </si>
  <si>
    <t>ארנונה כללית למגורים</t>
  </si>
  <si>
    <t>ארנונה חובות</t>
  </si>
  <si>
    <t>הנחות לזכאים</t>
  </si>
  <si>
    <t>סה"כ ארנונות</t>
  </si>
  <si>
    <t>תעודות ואישורים</t>
  </si>
  <si>
    <t>אגרת רשיונות לשלטים</t>
  </si>
  <si>
    <t>מודעות  על לוחות</t>
  </si>
  <si>
    <t>סה"כ אגרות</t>
  </si>
  <si>
    <t>מענקים כלליים</t>
  </si>
  <si>
    <t>מענקים חד פעמיים</t>
  </si>
  <si>
    <t>סה"כ מענקים כלליים</t>
  </si>
  <si>
    <t>מכירת חומרים למחזור</t>
  </si>
  <si>
    <t>פיקוח תברואי</t>
  </si>
  <si>
    <t>אגרת רשיונות לעסקים</t>
  </si>
  <si>
    <t>סה"כ תברואה</t>
  </si>
  <si>
    <t>אגרות שמירה</t>
  </si>
  <si>
    <t>הרשות למלחמה בסמים</t>
  </si>
  <si>
    <t>עיר ללא אלימות</t>
  </si>
  <si>
    <t>השתתפות משרד הפנים</t>
  </si>
  <si>
    <t>סה"כ שמירה ובטחון</t>
  </si>
  <si>
    <t>ו.מקומית - אגרות בניה</t>
  </si>
  <si>
    <t>גימלאים ונהנים</t>
  </si>
  <si>
    <t>תווי חניה</t>
  </si>
  <si>
    <t>הכנסות שונות</t>
  </si>
  <si>
    <t>סה"כ פיקוח עירוני</t>
  </si>
  <si>
    <t>בית משפט עירוני</t>
  </si>
  <si>
    <t>גיל חובה</t>
  </si>
  <si>
    <t>ביטוח תאונות אישיות</t>
  </si>
  <si>
    <t>השתתפות משרד החינוך</t>
  </si>
  <si>
    <t>טרום חובה</t>
  </si>
  <si>
    <t>שכר לימוד</t>
  </si>
  <si>
    <t>בתי ספר יסודיים</t>
  </si>
  <si>
    <t>בתי"ס של הקיץ-השתת הורים</t>
  </si>
  <si>
    <t>בתי"ס של הקיץ-מ.החנוך</t>
  </si>
  <si>
    <t>מרכז לשיפור למידה</t>
  </si>
  <si>
    <t>השתתפות תלמידים</t>
  </si>
  <si>
    <t>השתתפות רשויות</t>
  </si>
  <si>
    <t>חטיבות ביניים</t>
  </si>
  <si>
    <t>השתתפות אורט ברבין</t>
  </si>
  <si>
    <t>השתת'  משרד החינוך</t>
  </si>
  <si>
    <t>השתתפות אורט ביהונתן</t>
  </si>
  <si>
    <t>השתת' באשכול פיס</t>
  </si>
  <si>
    <t>חינוך על יסודי</t>
  </si>
  <si>
    <t>שמירה וביטחון מוסדות חינוך</t>
  </si>
  <si>
    <t>השתתפות המשטרה</t>
  </si>
  <si>
    <t>סל תרבות - השתתפות הורים</t>
  </si>
  <si>
    <t xml:space="preserve">שפ"י </t>
  </si>
  <si>
    <t>השתתפות תושבים</t>
  </si>
  <si>
    <t>השתתפות מ. החינוך</t>
  </si>
  <si>
    <t>מועדוניות</t>
  </si>
  <si>
    <t>השתתפות ממשלה</t>
  </si>
  <si>
    <t>מיל"ת - השתתפות תושבים</t>
  </si>
  <si>
    <t>רווחה חינוכית</t>
  </si>
  <si>
    <t>הכנסות קבסי"ם</t>
  </si>
  <si>
    <t>השת' מ.החינוך - שכר קבס"ים</t>
  </si>
  <si>
    <t>השת' מ.החינוך- סייעות טיפוליות</t>
  </si>
  <si>
    <t>מתי"א</t>
  </si>
  <si>
    <t>הסעות - השתת' תושבים</t>
  </si>
  <si>
    <t>הסעות - השתתפות משרד החינוך</t>
  </si>
  <si>
    <t>ליווי הסעים</t>
  </si>
  <si>
    <t>פסג"ה</t>
  </si>
  <si>
    <t>סה"כ חינוך</t>
  </si>
  <si>
    <t>מרכז משמעות</t>
  </si>
  <si>
    <t>השתתפות  תלמידים</t>
  </si>
  <si>
    <t>תרבות תורנית</t>
  </si>
  <si>
    <t>נוער- מועצה ומדצ"ים</t>
  </si>
  <si>
    <t>השתתפות משתתפים</t>
  </si>
  <si>
    <t>תרומה</t>
  </si>
  <si>
    <t>השתתפות הסוכנות</t>
  </si>
  <si>
    <t>קידום נוער</t>
  </si>
  <si>
    <t>סל ספורט - השתתפות מ.החינוך</t>
  </si>
  <si>
    <t>סה"כ תרבות</t>
  </si>
  <si>
    <t xml:space="preserve">השתתפות מ.העבודה בשכר </t>
  </si>
  <si>
    <t>צרכים מיוחדים</t>
  </si>
  <si>
    <t>צרכים מיוחדים - השת' תושבים</t>
  </si>
  <si>
    <t>צרכים מיוחדים- השת' מ.העבודה</t>
  </si>
  <si>
    <t>טיפול במשפחה</t>
  </si>
  <si>
    <t>השתתפות משרד העבודה</t>
  </si>
  <si>
    <t>פעולות קהילתיות</t>
  </si>
  <si>
    <t>השתתפות הורים</t>
  </si>
  <si>
    <t>עם הפנים לקהילה</t>
  </si>
  <si>
    <t>מועדונית לגיל הרך</t>
  </si>
  <si>
    <t>פעולות קהילתיות-השת' מ.העבודה</t>
  </si>
  <si>
    <t>אחזקת ילדים בפנימיות</t>
  </si>
  <si>
    <t>השתתפות קרובים</t>
  </si>
  <si>
    <t>ילדים במעונות-השת' מ. העבודה</t>
  </si>
  <si>
    <t>שרותים לזקן מוסדי</t>
  </si>
  <si>
    <t>דמי שכירות לזקן מוסדי</t>
  </si>
  <si>
    <t>שרותים לזקו קהילתי</t>
  </si>
  <si>
    <t>מרכזי יום לקשיש</t>
  </si>
  <si>
    <t>מפגרים במוסדות-השת' מ.העבודה</t>
  </si>
  <si>
    <t>מפגרים במסגרות יום</t>
  </si>
  <si>
    <t>שרותים למפגר בקהילה</t>
  </si>
  <si>
    <t>שירותים לעיוור</t>
  </si>
  <si>
    <t>טיפול בקהילה- השת' מ.העבודה</t>
  </si>
  <si>
    <t>מפעלי תעסוקה- השת' מ.העבודה</t>
  </si>
  <si>
    <t>שירותים לנכים</t>
  </si>
  <si>
    <t>שיקום במוסדות-השת' מ.העבודה</t>
  </si>
  <si>
    <t>מסגרות יום- השת' מ.העבודה</t>
  </si>
  <si>
    <t>הסעות נכים- השת' מ.העבודה</t>
  </si>
  <si>
    <t>טיפול בחבורות רחוב</t>
  </si>
  <si>
    <t>סמים - טפול בקהילה</t>
  </si>
  <si>
    <t>מפת"ן ממשלתי-השת' מ.העבודה</t>
  </si>
  <si>
    <t>לשכות ייעוץ לאזרח</t>
  </si>
  <si>
    <t>שרותים לעולים -השת' מ.העבודה</t>
  </si>
  <si>
    <t>סה"כ רווחה</t>
  </si>
  <si>
    <t>השתתפות משרד הקליטה</t>
  </si>
  <si>
    <t>סה"כ קליטה</t>
  </si>
  <si>
    <t>הכנסות מתאגיד המים</t>
  </si>
  <si>
    <t>אינסטלציה ושונות</t>
  </si>
  <si>
    <t>סה"כ מים</t>
  </si>
  <si>
    <t>החזר שנים קודמות</t>
  </si>
  <si>
    <t>החזר אג"ח תאגיד המים</t>
  </si>
  <si>
    <t>סה"כ  הכנסות</t>
  </si>
  <si>
    <t>הוצאות</t>
  </si>
  <si>
    <t>מינהל כללי</t>
  </si>
  <si>
    <t>הנהלה ומועצה</t>
  </si>
  <si>
    <t>בטוח הנהלה ומועצה</t>
  </si>
  <si>
    <t>אירוח וכיבוד</t>
  </si>
  <si>
    <t>רכישת מתנות</t>
  </si>
  <si>
    <t>ספרים ועיתונים</t>
  </si>
  <si>
    <t>דמי חבר באירגונים</t>
  </si>
  <si>
    <t>אחזקת רכב</t>
  </si>
  <si>
    <t>הוצאות רכב ליסינג</t>
  </si>
  <si>
    <t>הוצאות רכב דלק</t>
  </si>
  <si>
    <t xml:space="preserve">רישוי וביטוח </t>
  </si>
  <si>
    <t>הוצאות תקשורת</t>
  </si>
  <si>
    <t>פירסום</t>
  </si>
  <si>
    <t>הוצאות אירגוניות</t>
  </si>
  <si>
    <t>כלים וציוד</t>
  </si>
  <si>
    <t>שונות</t>
  </si>
  <si>
    <t>מעמד האשה</t>
  </si>
  <si>
    <t>תמיכות</t>
  </si>
  <si>
    <t>תמיכות כלליות</t>
  </si>
  <si>
    <t>סה"כ הנהלה ומועצה</t>
  </si>
  <si>
    <t>מבקר</t>
  </si>
  <si>
    <t>דמי חבר</t>
  </si>
  <si>
    <t>סה"כ מבקר</t>
  </si>
  <si>
    <t>מזכירות</t>
  </si>
  <si>
    <t>חשמל,מים,חומרי ניקוי</t>
  </si>
  <si>
    <t>ביטוח מזכירות</t>
  </si>
  <si>
    <t>הוצאות משרדיות</t>
  </si>
  <si>
    <t>כיבוד מזכירות</t>
  </si>
  <si>
    <t>הוצאות מיכון</t>
  </si>
  <si>
    <t>עבודות קבלניות</t>
  </si>
  <si>
    <t>סה"כ מזכירות</t>
  </si>
  <si>
    <t>הסברה ויחסי ציבור</t>
  </si>
  <si>
    <t>סה"כ הסברה ויחסי ציבור</t>
  </si>
  <si>
    <t>מנגנון</t>
  </si>
  <si>
    <t>אשל ונסיעות</t>
  </si>
  <si>
    <t>וועדות רפואיות</t>
  </si>
  <si>
    <t>סה"כ מנגנון</t>
  </si>
  <si>
    <t>או"ש והדרכה</t>
  </si>
  <si>
    <t>השתלמויות</t>
  </si>
  <si>
    <t>מיכון+מתאם מיכון</t>
  </si>
  <si>
    <t>סה"כ או"ש והדרכה</t>
  </si>
  <si>
    <t>ייעוץ משפטי</t>
  </si>
  <si>
    <t>ביטוח</t>
  </si>
  <si>
    <t>הוצאות רכב</t>
  </si>
  <si>
    <t>הוצאות שונות</t>
  </si>
  <si>
    <t>סה"כ ייעוץ משפטי</t>
  </si>
  <si>
    <t>סה"כ מינהל כללי</t>
  </si>
  <si>
    <t>מינהל כספי</t>
  </si>
  <si>
    <t>גזברות</t>
  </si>
  <si>
    <t>ביטוח אחריות מקצועית</t>
  </si>
  <si>
    <t>סה"כ גזברות</t>
  </si>
  <si>
    <t>הנהלת חשבונות</t>
  </si>
  <si>
    <t>מיכון</t>
  </si>
  <si>
    <t>סה"כ הנהלת חשבונות</t>
  </si>
  <si>
    <t>חשבת שכר</t>
  </si>
  <si>
    <t>מחלקת גביה</t>
  </si>
  <si>
    <t>ביטוח כספים בכספת</t>
  </si>
  <si>
    <t>ועדת ערר</t>
  </si>
  <si>
    <t>סה"כ מחלקת גביה</t>
  </si>
  <si>
    <t>סה"כ מינהל כספי</t>
  </si>
  <si>
    <t>פירעון מילוות</t>
  </si>
  <si>
    <t>פירעון מילוות מוכר</t>
  </si>
  <si>
    <t>סה"כ פירעון מילוות</t>
  </si>
  <si>
    <t>סה"כ מינהל כללי וכספי</t>
  </si>
  <si>
    <t>חזות העיר</t>
  </si>
  <si>
    <t>ציוד משרדי</t>
  </si>
  <si>
    <t>רישוי ובטוח</t>
  </si>
  <si>
    <t>הוצאות מיחשוב</t>
  </si>
  <si>
    <t>סה"כ חזות העיר</t>
  </si>
  <si>
    <t>ניקיון רחובות</t>
  </si>
  <si>
    <t>חשמל, מים וחומרי ניקוי</t>
  </si>
  <si>
    <t>ביטוח אחריות  מקצועית</t>
  </si>
  <si>
    <t>רישוי וביטוח</t>
  </si>
  <si>
    <t>עגלות אשפה</t>
  </si>
  <si>
    <t>סה"כ ניקיון רחובות</t>
  </si>
  <si>
    <t>פינוי אשפה</t>
  </si>
  <si>
    <t>עבודות קבלניות - איסוף אשפה</t>
  </si>
  <si>
    <t>עבודות קבלניות - קומפוסט</t>
  </si>
  <si>
    <t>סה"כ פינוי אשפה</t>
  </si>
  <si>
    <t>השת' באיגוד וטרינרי</t>
  </si>
  <si>
    <t>תברואה מונעת</t>
  </si>
  <si>
    <t>חומרים</t>
  </si>
  <si>
    <t>סה"כ תברואה מונעת</t>
  </si>
  <si>
    <t>תחזוקה</t>
  </si>
  <si>
    <t>תיקונים ואחזקת מבנים</t>
  </si>
  <si>
    <t>סה"כ תחזוקה</t>
  </si>
  <si>
    <t>סה"כ תפעול</t>
  </si>
  <si>
    <t>שמירה וביטחון</t>
  </si>
  <si>
    <t>שיטור קהילתי</t>
  </si>
  <si>
    <t>שמירה - הוצאות שונות</t>
  </si>
  <si>
    <t>סה"כ שיטור קהילתי</t>
  </si>
  <si>
    <t>סה"כ עיר ללא אלימות</t>
  </si>
  <si>
    <t>משמר אזרחי</t>
  </si>
  <si>
    <t>סה"כ משמר אזרחי</t>
  </si>
  <si>
    <t>הג"א</t>
  </si>
  <si>
    <t>השתתפות בהג"א</t>
  </si>
  <si>
    <t>סה"כ הג"א</t>
  </si>
  <si>
    <t>השתתפות באיגוד כבאות</t>
  </si>
  <si>
    <t>פס"ח מל"ח</t>
  </si>
  <si>
    <t>סה"כ פס"ח מל"ח</t>
  </si>
  <si>
    <t>סה"כ שמירה ביטחון</t>
  </si>
  <si>
    <t>הוצאות ניקיון</t>
  </si>
  <si>
    <t>ספרים ועתונים</t>
  </si>
  <si>
    <t>ו.מקומית- אגרות בניה</t>
  </si>
  <si>
    <t>פיקוח על מבנים מסוכנים</t>
  </si>
  <si>
    <t>סה"כ תכנון ובנין עיר</t>
  </si>
  <si>
    <t>מינהל נכסים ציבוריים</t>
  </si>
  <si>
    <t>שירותי ניקיון</t>
  </si>
  <si>
    <t xml:space="preserve">ביטוח נכסים </t>
  </si>
  <si>
    <t>אחריות מכשירי קשר</t>
  </si>
  <si>
    <t>אחזקת מזרקות</t>
  </si>
  <si>
    <t>סה"כ מינהל נכסים ציבוריים</t>
  </si>
  <si>
    <t>דרכים ומדרכות</t>
  </si>
  <si>
    <t>סה"כ דרכים ומדרכות</t>
  </si>
  <si>
    <t>תאורת רחובות</t>
  </si>
  <si>
    <t xml:space="preserve">שכר </t>
  </si>
  <si>
    <t>חומרים תאורת רחובות</t>
  </si>
  <si>
    <t>רכישת רכבים</t>
  </si>
  <si>
    <t>סה"כ תאורת רחובות</t>
  </si>
  <si>
    <t>בטיחות בדרכים</t>
  </si>
  <si>
    <t>סה"כ בטיחות בדרכים</t>
  </si>
  <si>
    <t>תיעול וניקוז</t>
  </si>
  <si>
    <t>רשות ניקוז</t>
  </si>
  <si>
    <t>סה"כ תיעול וניקוז</t>
  </si>
  <si>
    <t>גנים ונטיעות</t>
  </si>
  <si>
    <t>סה"כ גנים ונטיעות</t>
  </si>
  <si>
    <t>מתקני רחוב</t>
  </si>
  <si>
    <t>סה"כ נכסים ציבוריים</t>
  </si>
  <si>
    <t>חגיגות מבצעים ואירועים</t>
  </si>
  <si>
    <t>חגיגות יום העצמאות</t>
  </si>
  <si>
    <t>אומנים</t>
  </si>
  <si>
    <t>סה"כ חגיגות יום העצמאות</t>
  </si>
  <si>
    <t>חגיגות וטכסים</t>
  </si>
  <si>
    <t>חגיגות ה-80 לעיר קריית מוצקין</t>
  </si>
  <si>
    <t>סה"כ חגיגות וטכסים</t>
  </si>
  <si>
    <t>משלחות</t>
  </si>
  <si>
    <t>סה"כ חגיגות ואירועים</t>
  </si>
  <si>
    <t>שרותים עירוניים</t>
  </si>
  <si>
    <t>גמלאים ונהנים</t>
  </si>
  <si>
    <t>סה"כ גמלאים ונהנים</t>
  </si>
  <si>
    <t>מוקד עירוני</t>
  </si>
  <si>
    <t>סה"כ מוקד עירוני</t>
  </si>
  <si>
    <t>השתתפות בועד עובדים</t>
  </si>
  <si>
    <t>שונות - ביטוח אלמנטרי</t>
  </si>
  <si>
    <t>שונות - רכש</t>
  </si>
  <si>
    <t>ליסינג</t>
  </si>
  <si>
    <t>הוצאות בית משפט עירוני</t>
  </si>
  <si>
    <t>סה"כ שרותים עירוניים</t>
  </si>
  <si>
    <t>מינהל החינוך</t>
  </si>
  <si>
    <t>הוצאות לפעולות</t>
  </si>
  <si>
    <t>השתתפויות</t>
  </si>
  <si>
    <t>סה"כ מינהל החינוך</t>
  </si>
  <si>
    <t>גנ"י  חובה</t>
  </si>
  <si>
    <t>הקצבת גננות</t>
  </si>
  <si>
    <t>סה"כ גני חובה</t>
  </si>
  <si>
    <t>גנ"י טרום חובה</t>
  </si>
  <si>
    <t>שכר גננות-מ.החינוך-עודפות</t>
  </si>
  <si>
    <t>סה"כ גני טרום חובה</t>
  </si>
  <si>
    <t>שרותי ניקיון</t>
  </si>
  <si>
    <t>בתי"ס של הקיץ</t>
  </si>
  <si>
    <t>קרן סיוע</t>
  </si>
  <si>
    <t>אוטונומיה</t>
  </si>
  <si>
    <t>שונות בי"ס אחדות</t>
  </si>
  <si>
    <t>אוטונומיה-בי"ס אחדות</t>
  </si>
  <si>
    <t>שונות בי"ס מצפה</t>
  </si>
  <si>
    <t>אוטונומיה-בי"ס מצפה</t>
  </si>
  <si>
    <t>שונות בי"ס קורצ'אק</t>
  </si>
  <si>
    <t>אוטונומיה-בי"ס קורצ'ק</t>
  </si>
  <si>
    <t>שונות בי"ס בן גוריון</t>
  </si>
  <si>
    <t>אוטונומיה-בי"ס בן-גוריון</t>
  </si>
  <si>
    <t>שונות בי"ס וייצמן</t>
  </si>
  <si>
    <t>אוטונומיה-בי"ס וייצמן</t>
  </si>
  <si>
    <t>שונות בי"ס בגין</t>
  </si>
  <si>
    <t>אוטונומיה-בי"ס בגין</t>
  </si>
  <si>
    <t>סה"כ בתי ספר יסודיים</t>
  </si>
  <si>
    <t>תלמידי חוץ</t>
  </si>
  <si>
    <t>פרוייקט אורלנדו</t>
  </si>
  <si>
    <t>מוט"ב</t>
  </si>
  <si>
    <t>סה"כ מרכז לשיפור למידה</t>
  </si>
  <si>
    <t>חטיבת ביניים רבין</t>
  </si>
  <si>
    <t>השתתפות</t>
  </si>
  <si>
    <t>סה"כ חט"ב רבין</t>
  </si>
  <si>
    <t>חטיבת ביניים יהונתן</t>
  </si>
  <si>
    <t>סה"כ חט"ב יהונתן</t>
  </si>
  <si>
    <t>השתתפות באשכול פיס</t>
  </si>
  <si>
    <t>סה"כ חטיבות ביניים</t>
  </si>
  <si>
    <t>חטיבה עליונה</t>
  </si>
  <si>
    <t>קב"ט מוסדות חינוך</t>
  </si>
  <si>
    <t>סה"כ קב"ט</t>
  </si>
  <si>
    <t>ביטוח תלמידים</t>
  </si>
  <si>
    <t>השת'- פר"ח</t>
  </si>
  <si>
    <t>סל תרבות</t>
  </si>
  <si>
    <t>סה"כ סל תרבות</t>
  </si>
  <si>
    <t>שירות פסיכולוגי</t>
  </si>
  <si>
    <t>בטוח אחריות מקצועית</t>
  </si>
  <si>
    <t>סה"כ שרות פסיכולוגי</t>
  </si>
  <si>
    <t>סה"כ מועדוניות</t>
  </si>
  <si>
    <t>מיל"ת</t>
  </si>
  <si>
    <t>מועדון "אופק"</t>
  </si>
  <si>
    <t>סה"כ מועדון "אופק"</t>
  </si>
  <si>
    <t>קבס"ים</t>
  </si>
  <si>
    <t>הזנה</t>
  </si>
  <si>
    <t>סה"כ קבס"ים</t>
  </si>
  <si>
    <t>הצאות תקשורת</t>
  </si>
  <si>
    <t>סה"כ מתי"א</t>
  </si>
  <si>
    <t>הסעות</t>
  </si>
  <si>
    <t>סה"כ הסעות</t>
  </si>
  <si>
    <t>הוצ' ניקיון</t>
  </si>
  <si>
    <t>הוצ' תקשורת</t>
  </si>
  <si>
    <t>סה"כ פסג"ה</t>
  </si>
  <si>
    <t>להב"ה</t>
  </si>
  <si>
    <t>סה"כ להב"ה</t>
  </si>
  <si>
    <t xml:space="preserve">תרבות   </t>
  </si>
  <si>
    <t>אגודה לתרבות הדיור</t>
  </si>
  <si>
    <t>סה"כ אגודה לתרבות הדיור</t>
  </si>
  <si>
    <t>מוזיאון</t>
  </si>
  <si>
    <t>חשמל מים וחומרי ניקוי</t>
  </si>
  <si>
    <t>הצאות ניקיון</t>
  </si>
  <si>
    <t>כלים, מכשירים וציוד</t>
  </si>
  <si>
    <t>סה"כ מוזיאון</t>
  </si>
  <si>
    <t>סה"כ מרכז משמעות</t>
  </si>
  <si>
    <t>יד לבנים</t>
  </si>
  <si>
    <t>סה"כ יד לבנים</t>
  </si>
  <si>
    <t>סה"כ תרבות תורנית</t>
  </si>
  <si>
    <t>מועצת נוער ומדצ"ים</t>
  </si>
  <si>
    <t>סה"כ מועצת נוער ומדצ"ים</t>
  </si>
  <si>
    <t>סה"כ קידום נוער</t>
  </si>
  <si>
    <t>מתנס"ים</t>
  </si>
  <si>
    <t>שמירה באולמות</t>
  </si>
  <si>
    <t>השאלת ספרים</t>
  </si>
  <si>
    <t>סל הספורט</t>
  </si>
  <si>
    <t>סה"כ מתנס"ים</t>
  </si>
  <si>
    <t>השת'-מד"א</t>
  </si>
  <si>
    <t>סה"כ בריאות</t>
  </si>
  <si>
    <t>מינהל רווחה</t>
  </si>
  <si>
    <t>מחשב לכל ילד</t>
  </si>
  <si>
    <t>הנחות מתנ"ס</t>
  </si>
  <si>
    <t>סה"כ מינהל רווחה</t>
  </si>
  <si>
    <t xml:space="preserve">השתתפות </t>
  </si>
  <si>
    <t>השתתפות- מ.העבודה</t>
  </si>
  <si>
    <t>סה"כ צרכים מיוחדים</t>
  </si>
  <si>
    <t>הדרכת משפחות</t>
  </si>
  <si>
    <t>טיפול בפרט ובמשפחה</t>
  </si>
  <si>
    <t>סה"כ הדרכת משפחות</t>
  </si>
  <si>
    <t>שכר מועדונית "עדן"</t>
  </si>
  <si>
    <t>השתתפות מ. העבודה</t>
  </si>
  <si>
    <t>סה"כ עם הפנים לקהילה</t>
  </si>
  <si>
    <t>מועדונית הגיל הרך</t>
  </si>
  <si>
    <t>אירגוניות</t>
  </si>
  <si>
    <t>סה"כ הגיל הרך</t>
  </si>
  <si>
    <t>פעולות קהילתיות-מ.העבודה</t>
  </si>
  <si>
    <t>ילדים</t>
  </si>
  <si>
    <t>ילדים בפנימיות-מ.העבודה</t>
  </si>
  <si>
    <t>ילדים במעונות-מ.העבודה</t>
  </si>
  <si>
    <t>סה"כ ילדים</t>
  </si>
  <si>
    <t>שירותים לזקנים</t>
  </si>
  <si>
    <t>מוסדי- מ. העבודה</t>
  </si>
  <si>
    <t>שכונה מוגנת לקשיש</t>
  </si>
  <si>
    <t>שרותים לניצולי שואה</t>
  </si>
  <si>
    <t>תעסוקת בית</t>
  </si>
  <si>
    <t>תוכניות העשרה</t>
  </si>
  <si>
    <t>קהילתי- מ. העבודה</t>
  </si>
  <si>
    <t>אליקם - חשמל</t>
  </si>
  <si>
    <t>סה"כ שרותים לזקנים</t>
  </si>
  <si>
    <t>שירותים למפגרים</t>
  </si>
  <si>
    <t>מפגרים במוסד-מ.העבודה</t>
  </si>
  <si>
    <t>שרותים בקהילה</t>
  </si>
  <si>
    <t>סה"כ שרותים למפגרים</t>
  </si>
  <si>
    <t>שירותים לעיוורים</t>
  </si>
  <si>
    <t>טיפול בקהילה</t>
  </si>
  <si>
    <t>מפעלי תעסוקה</t>
  </si>
  <si>
    <t>סה"כ שרותים לעיוורים</t>
  </si>
  <si>
    <t>שיקום במוסדות</t>
  </si>
  <si>
    <t>אחזקה במסגרות</t>
  </si>
  <si>
    <t>שכר- ליווי הסעות</t>
  </si>
  <si>
    <t>שיקום במפעלים</t>
  </si>
  <si>
    <t>סה"כ שרותים לנכים</t>
  </si>
  <si>
    <t>טיפול בנערות במצוקה</t>
  </si>
  <si>
    <t>נערות במצוקה</t>
  </si>
  <si>
    <t>מרכז לנפגעות תקיפה מינית</t>
  </si>
  <si>
    <t>סה"כ נערות במצוקה</t>
  </si>
  <si>
    <t>מפת"ן ממשלתי</t>
  </si>
  <si>
    <t>צרכים לעולים</t>
  </si>
  <si>
    <t>השתתפות במועצה דתית</t>
  </si>
  <si>
    <t>שירותים שונים</t>
  </si>
  <si>
    <t>חשמל , מים וחומרי ניקוי</t>
  </si>
  <si>
    <t>סה"כ שרותים שונים</t>
  </si>
  <si>
    <t>מועדון כלנית</t>
  </si>
  <si>
    <t>סה"כ מועדון כלנית</t>
  </si>
  <si>
    <t>סה"כ איכות הסביבה</t>
  </si>
  <si>
    <t>סה"כ ביוב</t>
  </si>
  <si>
    <t>תוספות שאינן בשכר</t>
  </si>
  <si>
    <t>פיצויים, ימי מחלה</t>
  </si>
  <si>
    <t>הוצאות עודפות</t>
  </si>
  <si>
    <t>הוצאות שנים קודמות</t>
  </si>
  <si>
    <t>הנחות מיסים</t>
  </si>
  <si>
    <t>סה"כ תשלומים בלתי רגילים</t>
  </si>
  <si>
    <t>סה"כ  הוצאות</t>
  </si>
  <si>
    <t>מספר פרק</t>
  </si>
  <si>
    <t>שם פרק</t>
  </si>
  <si>
    <t>הצעת תקציב באש"ח</t>
  </si>
  <si>
    <t>הצעת תקציב במשרות</t>
  </si>
  <si>
    <t>מנהל כללי וכספי</t>
  </si>
  <si>
    <t>דוברות</t>
  </si>
  <si>
    <t>הנה"ח</t>
  </si>
  <si>
    <t>גביה</t>
  </si>
  <si>
    <t>מינהל תברואה</t>
  </si>
  <si>
    <t>הנדסה</t>
  </si>
  <si>
    <t>גינון</t>
  </si>
  <si>
    <t>ארועים</t>
  </si>
  <si>
    <t>סה"כ שירותים מקומיים</t>
  </si>
  <si>
    <t>גנ"י-חובה</t>
  </si>
  <si>
    <t>גנ"י-טרום</t>
  </si>
  <si>
    <t>בתי"ס יסודיים</t>
  </si>
  <si>
    <t>חינוך מיוחד</t>
  </si>
  <si>
    <t>חטיבת ביניים</t>
  </si>
  <si>
    <t>קב"ט</t>
  </si>
  <si>
    <t>שפ"י</t>
  </si>
  <si>
    <t xml:space="preserve">תקציב </t>
  </si>
  <si>
    <t>תרבות הדיור</t>
  </si>
  <si>
    <t>מת"ק שואה</t>
  </si>
  <si>
    <t>מתנ"ס</t>
  </si>
  <si>
    <t>תחנת אם וילד</t>
  </si>
  <si>
    <t>מינהל הרווחה</t>
  </si>
  <si>
    <t>ייעוץ נישואין</t>
  </si>
  <si>
    <t>מועדונית</t>
  </si>
  <si>
    <t>קליטה</t>
  </si>
  <si>
    <t>סה"כ קליטת עליה</t>
  </si>
  <si>
    <t>פנסיה ותשלומים</t>
  </si>
  <si>
    <t>בלתי רגילים</t>
  </si>
  <si>
    <t>החזרים</t>
  </si>
  <si>
    <t>סה"כ כללי</t>
  </si>
  <si>
    <t>קרנות</t>
  </si>
  <si>
    <t>קרן פיתוח</t>
  </si>
  <si>
    <t>קרן ניקוז</t>
  </si>
  <si>
    <t>קרן בית חולים</t>
  </si>
  <si>
    <t>קרן מים</t>
  </si>
  <si>
    <t>קרן ביוב</t>
  </si>
  <si>
    <t xml:space="preserve">קרן נדל"ן </t>
  </si>
  <si>
    <t>קרן הסוכנות</t>
  </si>
  <si>
    <t>קרנות מלגות</t>
  </si>
  <si>
    <t>יתרה משוערת</t>
  </si>
  <si>
    <t>תקבולים צפויים</t>
  </si>
  <si>
    <t xml:space="preserve">תשלומים צפויים </t>
  </si>
  <si>
    <t>העברה לתקציב רגיל</t>
  </si>
  <si>
    <t>העברה לתקציב</t>
  </si>
  <si>
    <t>בלתי רגיל</t>
  </si>
  <si>
    <t>צפויים</t>
  </si>
  <si>
    <t xml:space="preserve">סה"כ יתרה משוערת </t>
  </si>
  <si>
    <t>מקורות מימון</t>
  </si>
  <si>
    <t>מס"ד</t>
  </si>
  <si>
    <t>שם הפרויקט</t>
  </si>
  <si>
    <t>עלות כוללת  (₪)</t>
  </si>
  <si>
    <t>משרד התחבורה</t>
  </si>
  <si>
    <t xml:space="preserve">    משרד    השיכון</t>
  </si>
  <si>
    <t>משרד הפנים</t>
  </si>
  <si>
    <t>משרד החינוך</t>
  </si>
  <si>
    <t>אחר</t>
  </si>
  <si>
    <t>בניית מועדון ברחוב דקר</t>
  </si>
  <si>
    <t>העברת מחסני העירייה</t>
  </si>
  <si>
    <t>בניית בית כנסת בשכונת משכנות אמנים</t>
  </si>
  <si>
    <t>משרד הדתות 400,000</t>
  </si>
  <si>
    <t>בניית בית כנסת במרכז העיר</t>
  </si>
  <si>
    <t>רח' החשמונאים - גינון יבש</t>
  </si>
  <si>
    <t>רח' וייצמן - גינון יבש</t>
  </si>
  <si>
    <t>רח' החשמונאים - קירצוף וריבוד</t>
  </si>
  <si>
    <t>רח' קק"ל - קירצוף וריבוד</t>
  </si>
  <si>
    <t>גדרות אבן בשכונת פנטגון</t>
  </si>
  <si>
    <t>פיתוח ושיקום רח' יגאל אלון</t>
  </si>
  <si>
    <t>רח' גושן - קירצוף וריבוד</t>
  </si>
  <si>
    <t>פיתוח ושיקום רח' גן העצמאות</t>
  </si>
  <si>
    <t>פיתוח ושיקום סמטת אורן</t>
  </si>
  <si>
    <t>פיתוח ושיקום רח' דולצ'ין</t>
  </si>
  <si>
    <t>פיתוח ושיקום רח' ציגל 15-17</t>
  </si>
  <si>
    <t>פיתוח ושיקום רח' דקר</t>
  </si>
  <si>
    <t>הסדרי תנועה ברח' קק"ל</t>
  </si>
  <si>
    <t>הסדרי תנועה ברח' יששכר</t>
  </si>
  <si>
    <t>הסדרת צומת המגינים-ז'בוטינסקי</t>
  </si>
  <si>
    <t>הסדרי תנועה ברח' קדיש לוז</t>
  </si>
  <si>
    <t>הגברת תאורה ברחוב הרב קוק</t>
  </si>
  <si>
    <t>סימון כבישים והתקני בטיחות</t>
  </si>
  <si>
    <t>הגברת תאורה ברח' חנה סנש והילדים</t>
  </si>
  <si>
    <t>הגברת תאורה ברח' יגאל אלון</t>
  </si>
  <si>
    <t>הגברת תאורה ברח' רוקח</t>
  </si>
  <si>
    <t>בניית גן ילדים בשכונת כורדני</t>
  </si>
  <si>
    <t>בניית תוספת בחטיבות</t>
  </si>
  <si>
    <t>תכנון עירוני</t>
  </si>
  <si>
    <t>הרחבת משרדים למבנה תיאטרון</t>
  </si>
  <si>
    <t>תקציב פיתוח 2016</t>
  </si>
  <si>
    <t>הצעה 2016</t>
  </si>
  <si>
    <t>ביצוע 2014</t>
  </si>
  <si>
    <t>תקציב 2016</t>
  </si>
  <si>
    <t>תקציב 205</t>
  </si>
  <si>
    <t>לילות לבנים</t>
  </si>
  <si>
    <t>הוצאות ליסינג/שכירות</t>
  </si>
  <si>
    <t>מתנ"ס - ספורט עממי</t>
  </si>
  <si>
    <t>השתתפות באירועים</t>
  </si>
  <si>
    <t>מ. החקלאות</t>
  </si>
  <si>
    <t>פיתוח ושיקום  שביל הגפן וגן גולדה</t>
  </si>
  <si>
    <t>בניית מתנ"ס רב תכליתי בשכונת כורדני</t>
  </si>
  <si>
    <t>בית העירייה ומרכז רפואי</t>
  </si>
  <si>
    <t>הלוואה:47 מ' עצמי:19 מ'</t>
  </si>
  <si>
    <t>ליום 1/1/16</t>
  </si>
  <si>
    <t>בשנת 2016</t>
  </si>
  <si>
    <t>ליום 31/12/16</t>
  </si>
  <si>
    <t>מועצה דתית</t>
  </si>
  <si>
    <t>אורט- חטיבה עליונה</t>
  </si>
  <si>
    <t>בי"ס של הקיץ</t>
  </si>
  <si>
    <t>ביטוח צד ג'</t>
  </si>
  <si>
    <t>אמנים אירועים</t>
  </si>
  <si>
    <t>קבלניות אירועים</t>
  </si>
  <si>
    <t>קבלניות גינון</t>
  </si>
  <si>
    <t>מים גינון</t>
  </si>
  <si>
    <t>עבודות קבלניות תאורת רחובות</t>
  </si>
  <si>
    <t>עבודות קבלניות דרכים ומדרכות</t>
  </si>
  <si>
    <t>עבודות קבלניות הטמנת אשפה</t>
  </si>
  <si>
    <t>עבודות קבלניות יועמ"ש</t>
  </si>
  <si>
    <t>מיכון ועבוד נתונים</t>
  </si>
  <si>
    <t>אבטחת רה"ע</t>
  </si>
  <si>
    <t xml:space="preserve">קליטת עליה </t>
  </si>
  <si>
    <t>הכנסות אירועים</t>
  </si>
  <si>
    <t>מענקים חד-פעמיים</t>
  </si>
  <si>
    <t>מענק איזון</t>
  </si>
  <si>
    <t>הכנסות ריבית</t>
  </si>
  <si>
    <t>תקציב לאחר תיקון בש"ח</t>
  </si>
  <si>
    <t>הגדלה/(הפחתה) בש"ח</t>
  </si>
  <si>
    <t>תקציב 2016 בש"ח</t>
  </si>
  <si>
    <t>שם סעיף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</si>
</sst>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*\ #,##0_-;* #,##0_-;_*\ &quot;-&quot;_-;@_-"/>
    <numFmt numFmtId="166" formatCode="_ * #,##0_ ;_ * \-#,##0_ ;_ * &quot;-&quot;??_ ;_ @_ "/>
    <numFmt numFmtId="167" formatCode="_(* #,##0.0_);_(* \(#,##0.0\);_(* &quot;-&quot;??_);_(@_)"/>
    <numFmt numFmtId="168" formatCode="_(* #,##0_);_(* \(#,##0\);_(* &quot;-&quot;??_);_(@_)"/>
  </numFmts>
  <fonts count="140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name val="Arial"/>
      <family val="2"/>
      <charset val="177"/>
    </font>
    <font>
      <b/>
      <u/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u/>
      <sz val="11"/>
      <name val="Arial"/>
      <family val="2"/>
      <charset val="177"/>
    </font>
    <font>
      <b/>
      <u val="double"/>
      <sz val="11"/>
      <name val="Arial"/>
      <family val="2"/>
    </font>
    <font>
      <b/>
      <sz val="11"/>
      <color theme="1"/>
      <name val="Calibri Light"/>
      <family val="1"/>
      <scheme val="major"/>
    </font>
    <font>
      <sz val="10"/>
      <name val="David"/>
      <family val="2"/>
      <charset val="177"/>
    </font>
    <font>
      <b/>
      <u/>
      <sz val="12"/>
      <name val="David"/>
      <family val="2"/>
      <charset val="177"/>
    </font>
    <font>
      <sz val="10"/>
      <name val="Tahoma (Hebrew)"/>
      <family val="2"/>
      <charset val="177"/>
    </font>
    <font>
      <b/>
      <u/>
      <sz val="12"/>
      <name val="Miriam"/>
      <family val="2"/>
      <charset val="177"/>
    </font>
    <font>
      <b/>
      <sz val="10"/>
      <name val="Arial"/>
      <family val="2"/>
      <charset val="177"/>
    </font>
    <font>
      <b/>
      <u/>
      <sz val="11"/>
      <name val="David"/>
      <family val="2"/>
      <charset val="177"/>
    </font>
    <font>
      <b/>
      <sz val="10"/>
      <name val="Narkisim"/>
      <family val="2"/>
      <charset val="177"/>
    </font>
    <font>
      <b/>
      <sz val="11"/>
      <name val="David"/>
      <family val="2"/>
      <charset val="177"/>
    </font>
    <font>
      <b/>
      <u/>
      <sz val="10"/>
      <name val="Miriam"/>
      <family val="2"/>
      <charset val="177"/>
    </font>
    <font>
      <b/>
      <u/>
      <sz val="10"/>
      <name val="Arial"/>
      <family val="2"/>
      <charset val="177"/>
    </font>
    <font>
      <b/>
      <u/>
      <sz val="10"/>
      <name val="Narkisim"/>
      <family val="2"/>
      <charset val="177"/>
    </font>
    <font>
      <sz val="10"/>
      <name val="Miriam"/>
      <family val="2"/>
      <charset val="177"/>
    </font>
    <font>
      <u/>
      <sz val="10"/>
      <name val="Miriam"/>
      <family val="2"/>
      <charset val="177"/>
    </font>
    <font>
      <sz val="11"/>
      <name val="Arial (Hebrew)"/>
      <family val="2"/>
      <charset val="177"/>
    </font>
    <font>
      <u val="singleAccounting"/>
      <sz val="11"/>
      <name val="Arial"/>
      <family val="2"/>
      <charset val="177"/>
    </font>
    <font>
      <u/>
      <sz val="10"/>
      <name val="Arial"/>
      <family val="2"/>
      <charset val="177"/>
    </font>
    <font>
      <u val="double"/>
      <sz val="11"/>
      <name val="Arial"/>
      <family val="2"/>
      <charset val="177"/>
    </font>
    <font>
      <u val="doubleAccounting"/>
      <sz val="11"/>
      <name val="Arial"/>
      <family val="2"/>
      <charset val="177"/>
    </font>
    <font>
      <sz val="10"/>
      <name val="Times New Roman"/>
      <family val="1"/>
    </font>
    <font>
      <b/>
      <sz val="10"/>
      <name val="Miriam"/>
      <family val="2"/>
      <charset val="177"/>
    </font>
    <font>
      <sz val="10"/>
      <name val="Narkisim"/>
      <family val="2"/>
      <charset val="177"/>
    </font>
    <font>
      <u val="singleAccounting"/>
      <sz val="11"/>
      <name val="Arial"/>
      <family val="2"/>
    </font>
    <font>
      <b/>
      <u/>
      <sz val="12"/>
      <name val="Tahoma (Hebrew)"/>
      <family val="2"/>
      <charset val="177"/>
    </font>
    <font>
      <u val="double"/>
      <sz val="10"/>
      <name val="Arial"/>
      <family val="2"/>
      <charset val="177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David"/>
      <family val="2"/>
      <charset val="177"/>
    </font>
    <font>
      <sz val="11"/>
      <color theme="1"/>
      <name val="David"/>
      <family val="2"/>
      <charset val="177"/>
    </font>
    <font>
      <sz val="10"/>
      <name val="Arial (Hebrew)"/>
      <family val="2"/>
      <charset val="177"/>
    </font>
    <font>
      <sz val="10"/>
      <name val="Arial"/>
      <family val="2"/>
      <charset val="177"/>
    </font>
    <font>
      <u/>
      <sz val="10"/>
      <name val="Arial (Hebrew)"/>
      <family val="2"/>
      <charset val="177"/>
    </font>
    <font>
      <u val="double"/>
      <sz val="10"/>
      <name val="Arial (Hebrew)"/>
      <family val="2"/>
      <charset val="177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charset val="177"/>
      <scheme val="minor"/>
    </font>
    <font>
      <u val="double"/>
      <sz val="11"/>
      <name val="Arial"/>
      <family val="2"/>
    </font>
    <font>
      <u val="double"/>
      <sz val="11"/>
      <color theme="1"/>
      <name val="Calibri"/>
      <family val="2"/>
      <charset val="177"/>
      <scheme val="minor"/>
    </font>
    <font>
      <u/>
      <sz val="10"/>
      <name val="Arial"/>
      <family val="2"/>
    </font>
    <font>
      <b/>
      <u/>
      <sz val="11"/>
      <name val="Tahoma (Hebrew)"/>
      <family val="2"/>
      <charset val="177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0"/>
      <color theme="1"/>
      <name val="Calibri"/>
      <family val="2"/>
      <charset val="177"/>
      <scheme val="minor"/>
    </font>
    <font>
      <b/>
      <sz val="10"/>
      <name val="Arial (Hebrew)"/>
      <family val="2"/>
      <charset val="177"/>
    </font>
    <font>
      <b/>
      <sz val="10"/>
      <name val="Arial (Hebrew)"/>
      <charset val="177"/>
    </font>
    <font>
      <b/>
      <sz val="10"/>
      <color theme="1" tint="0.499984740745262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Arial (Hebrew)"/>
      <family val="2"/>
      <charset val="177"/>
    </font>
    <font>
      <b/>
      <sz val="11"/>
      <name val="Calibri Light"/>
      <family val="1"/>
      <scheme val="major"/>
    </font>
    <font>
      <b/>
      <sz val="13"/>
      <color indexed="23"/>
      <name val="David"/>
      <family val="2"/>
      <charset val="177"/>
    </font>
    <font>
      <b/>
      <sz val="12"/>
      <name val="Arial"/>
      <family val="2"/>
      <charset val="177"/>
    </font>
    <font>
      <b/>
      <sz val="12"/>
      <color indexed="23"/>
      <name val="Arial"/>
      <family val="2"/>
      <charset val="177"/>
    </font>
    <font>
      <b/>
      <sz val="11"/>
      <color indexed="23"/>
      <name val="David"/>
      <family val="2"/>
      <charset val="177"/>
    </font>
    <font>
      <b/>
      <sz val="11"/>
      <color indexed="23"/>
      <name val="Arial"/>
      <family val="2"/>
    </font>
    <font>
      <b/>
      <sz val="11"/>
      <color indexed="23"/>
      <name val="Times New Roman"/>
      <family val="1"/>
    </font>
    <font>
      <sz val="10"/>
      <name val="Calibri"/>
      <family val="2"/>
      <scheme val="minor"/>
    </font>
    <font>
      <b/>
      <sz val="9"/>
      <name val="Tahoma"/>
      <family val="2"/>
    </font>
    <font>
      <b/>
      <sz val="10"/>
      <name val="Tahoma"/>
      <family val="2"/>
    </font>
    <font>
      <b/>
      <sz val="11"/>
      <color theme="1" tint="0.499984740745262"/>
      <name val="David"/>
      <family val="2"/>
      <charset val="177"/>
    </font>
    <font>
      <b/>
      <sz val="11"/>
      <color theme="1" tint="0.499984740745262"/>
      <name val="Calibri Light"/>
      <family val="1"/>
      <scheme val="major"/>
    </font>
    <font>
      <b/>
      <sz val="11"/>
      <color theme="0" tint="-0.499984740745262"/>
      <name val="Calibri Light"/>
      <family val="1"/>
      <scheme val="major"/>
    </font>
    <font>
      <b/>
      <sz val="11"/>
      <name val="Times New Roman"/>
      <family val="1"/>
    </font>
    <font>
      <b/>
      <sz val="9"/>
      <color indexed="23"/>
      <name val="Calibri"/>
      <family val="2"/>
      <scheme val="minor"/>
    </font>
    <font>
      <b/>
      <sz val="9"/>
      <color indexed="23"/>
      <name val="Arial"/>
      <family val="2"/>
      <charset val="177"/>
    </font>
    <font>
      <b/>
      <sz val="8"/>
      <name val="Arial"/>
      <family val="2"/>
      <charset val="177"/>
    </font>
    <font>
      <b/>
      <sz val="12"/>
      <color indexed="23"/>
      <name val="Calibri Light"/>
      <family val="1"/>
      <scheme val="major"/>
    </font>
    <font>
      <b/>
      <sz val="9"/>
      <color indexed="23"/>
      <name val="Arial"/>
      <family val="2"/>
    </font>
    <font>
      <b/>
      <sz val="9"/>
      <color theme="1" tint="0.499984740745262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  <charset val="177"/>
    </font>
    <font>
      <sz val="10"/>
      <color indexed="23"/>
      <name val="Arial"/>
      <family val="2"/>
      <charset val="177"/>
    </font>
    <font>
      <b/>
      <sz val="11"/>
      <color indexed="23"/>
      <name val="Calibri Light"/>
      <family val="1"/>
      <scheme val="major"/>
    </font>
    <font>
      <b/>
      <sz val="10"/>
      <color indexed="23"/>
      <name val="Arial"/>
      <family val="2"/>
      <charset val="177"/>
    </font>
    <font>
      <b/>
      <sz val="11"/>
      <name val="Arial"/>
      <family val="2"/>
      <charset val="177"/>
    </font>
    <font>
      <b/>
      <sz val="12"/>
      <color indexed="23"/>
      <name val="Tahoma"/>
      <family val="2"/>
    </font>
    <font>
      <b/>
      <sz val="12"/>
      <color indexed="23"/>
      <name val="David"/>
      <family val="2"/>
      <charset val="177"/>
    </font>
    <font>
      <b/>
      <sz val="9"/>
      <name val="Arial"/>
      <family val="2"/>
      <charset val="177"/>
    </font>
    <font>
      <b/>
      <sz val="10"/>
      <color indexed="23"/>
      <name val="Arial"/>
      <family val="2"/>
    </font>
    <font>
      <b/>
      <sz val="10"/>
      <color indexed="23"/>
      <name val="Calibri"/>
      <family val="2"/>
      <scheme val="minor"/>
    </font>
    <font>
      <b/>
      <sz val="10"/>
      <color theme="0" tint="-0.499984740745262"/>
      <name val="Arial"/>
      <family val="2"/>
      <charset val="177"/>
    </font>
    <font>
      <sz val="9"/>
      <name val="Arial"/>
      <family val="2"/>
    </font>
    <font>
      <sz val="10"/>
      <color indexed="23"/>
      <name val="Arial"/>
      <family val="2"/>
    </font>
    <font>
      <b/>
      <sz val="9"/>
      <color theme="0" tint="-0.499984740745262"/>
      <name val="Arial"/>
      <family val="2"/>
    </font>
    <font>
      <b/>
      <sz val="9"/>
      <color theme="0" tint="-0.499984740745262"/>
      <name val="Arial"/>
      <family val="2"/>
      <charset val="177"/>
    </font>
    <font>
      <b/>
      <sz val="10"/>
      <color theme="1" tint="0.499984740745262"/>
      <name val="Arial"/>
      <family val="2"/>
      <charset val="177"/>
    </font>
    <font>
      <b/>
      <sz val="9"/>
      <color theme="1" tint="0.499984740745262"/>
      <name val="Arial"/>
      <family val="2"/>
      <charset val="177"/>
    </font>
    <font>
      <b/>
      <sz val="12"/>
      <name val="Tahoma"/>
      <family val="2"/>
    </font>
    <font>
      <b/>
      <u val="double"/>
      <sz val="14"/>
      <color theme="0" tint="-0.499984740745262"/>
      <name val="Times New Roman"/>
      <family val="1"/>
    </font>
    <font>
      <b/>
      <sz val="12"/>
      <color theme="1" tint="0.34998626667073579"/>
      <name val="David"/>
      <family val="2"/>
      <charset val="177"/>
    </font>
    <font>
      <b/>
      <sz val="12"/>
      <name val="David"/>
      <family val="2"/>
      <charset val="177"/>
    </font>
    <font>
      <b/>
      <sz val="12"/>
      <name val="Aharoni"/>
      <charset val="177"/>
    </font>
    <font>
      <b/>
      <u/>
      <sz val="11"/>
      <color theme="0" tint="-0.499984740745262"/>
      <name val="David"/>
      <family val="2"/>
      <charset val="177"/>
    </font>
    <font>
      <b/>
      <u val="doubleAccounting"/>
      <sz val="11"/>
      <name val="Times New Roman"/>
      <family val="1"/>
    </font>
    <font>
      <b/>
      <u/>
      <sz val="10"/>
      <name val="Times New Roman"/>
      <family val="1"/>
    </font>
    <font>
      <b/>
      <u val="doubleAccounting"/>
      <sz val="10"/>
      <name val="Arial"/>
      <family val="2"/>
    </font>
    <font>
      <b/>
      <sz val="11"/>
      <name val="Modern"/>
      <family val="3"/>
      <charset val="177"/>
    </font>
    <font>
      <b/>
      <u val="doubleAccounting"/>
      <sz val="10"/>
      <name val="Arial"/>
      <family val="2"/>
      <charset val="177"/>
    </font>
    <font>
      <b/>
      <u val="singleAccounting"/>
      <sz val="11"/>
      <color theme="0" tint="-0.499984740745262"/>
      <name val="David"/>
      <family val="2"/>
      <charset val="177"/>
    </font>
    <font>
      <b/>
      <u/>
      <sz val="11"/>
      <name val="Times New Roman"/>
      <family val="1"/>
    </font>
    <font>
      <b/>
      <u val="doubleAccounting"/>
      <sz val="10"/>
      <name val="Calibri"/>
      <family val="2"/>
      <scheme val="minor"/>
    </font>
    <font>
      <u val="singleAccounting"/>
      <sz val="10"/>
      <name val="Arial"/>
      <family val="2"/>
    </font>
    <font>
      <b/>
      <u/>
      <sz val="12"/>
      <color theme="0" tint="-0.499984740745262"/>
      <name val="David"/>
      <family val="2"/>
      <charset val="177"/>
    </font>
    <font>
      <b/>
      <sz val="12"/>
      <name val="Times New Roman"/>
      <family val="1"/>
    </font>
    <font>
      <b/>
      <u val="double"/>
      <sz val="12"/>
      <name val="Times New Roman"/>
      <family val="1"/>
    </font>
    <font>
      <b/>
      <sz val="14"/>
      <name val="Times New Roman"/>
      <family val="1"/>
    </font>
    <font>
      <b/>
      <u val="double"/>
      <sz val="14"/>
      <color theme="0" tint="-0.499984740745262"/>
      <name val="David"/>
      <family val="2"/>
      <charset val="177"/>
    </font>
    <font>
      <b/>
      <u/>
      <sz val="16"/>
      <name val="Times New Roman"/>
      <family val="1"/>
    </font>
    <font>
      <sz val="12"/>
      <name val="Times New Roman"/>
      <family val="1"/>
    </font>
    <font>
      <sz val="12"/>
      <color theme="1" tint="0.34998626667073579"/>
      <name val="David"/>
      <family val="2"/>
      <charset val="177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u val="double"/>
      <sz val="14"/>
      <name val="Times New Roman"/>
      <family val="1"/>
    </font>
    <font>
      <b/>
      <u/>
      <sz val="14"/>
      <name val="Arial"/>
      <family val="2"/>
    </font>
    <font>
      <b/>
      <sz val="14"/>
      <color theme="1" tint="0.34998626667073579"/>
      <name val="Calibri Light"/>
      <family val="1"/>
      <scheme val="major"/>
    </font>
    <font>
      <b/>
      <sz val="14"/>
      <name val="Calibri Light"/>
      <family val="1"/>
      <scheme val="major"/>
    </font>
    <font>
      <b/>
      <sz val="10"/>
      <name val="David"/>
      <family val="2"/>
      <charset val="177"/>
    </font>
    <font>
      <b/>
      <sz val="12"/>
      <color theme="1" tint="0.499984740745262"/>
      <name val="David"/>
      <family val="2"/>
      <charset val="177"/>
    </font>
    <font>
      <sz val="12"/>
      <color theme="1" tint="0.499984740745262"/>
      <name val="Calibri Light"/>
      <family val="1"/>
      <scheme val="major"/>
    </font>
    <font>
      <b/>
      <sz val="11"/>
      <color theme="1" tint="0.34998626667073579"/>
      <name val="David"/>
      <family val="2"/>
      <charset val="177"/>
    </font>
    <font>
      <b/>
      <sz val="10"/>
      <color indexed="23"/>
      <name val="Times New Roman"/>
      <family val="1"/>
    </font>
    <font>
      <b/>
      <sz val="8"/>
      <name val="Arial"/>
      <family val="2"/>
    </font>
    <font>
      <b/>
      <sz val="9"/>
      <color theme="1" tint="0.499984740745262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8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Border="1"/>
    <xf numFmtId="3" fontId="8" fillId="0" borderId="0" xfId="0" applyNumberFormat="1" applyFont="1" applyBorder="1" applyAlignment="1"/>
    <xf numFmtId="3" fontId="9" fillId="0" borderId="0" xfId="0" applyNumberFormat="1" applyFont="1" applyBorder="1"/>
    <xf numFmtId="1" fontId="0" fillId="0" borderId="0" xfId="0" applyNumberForma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165" fontId="3" fillId="0" borderId="0" xfId="0" applyNumberFormat="1" applyFont="1"/>
    <xf numFmtId="165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3" fillId="0" borderId="0" xfId="0" applyNumberFormat="1" applyFont="1" applyAlignment="1">
      <alignment horizontal="right"/>
    </xf>
    <xf numFmtId="165" fontId="24" fillId="0" borderId="0" xfId="0" applyNumberFormat="1" applyFont="1"/>
    <xf numFmtId="0" fontId="0" fillId="0" borderId="0" xfId="0" applyFont="1"/>
    <xf numFmtId="165" fontId="7" fillId="0" borderId="0" xfId="0" applyNumberFormat="1" applyFont="1" applyFill="1" applyAlignment="1">
      <alignment horizontal="right"/>
    </xf>
    <xf numFmtId="0" fontId="25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0" fontId="26" fillId="0" borderId="0" xfId="0" applyNumberFormat="1" applyFont="1" applyAlignment="1">
      <alignment horizontal="right"/>
    </xf>
    <xf numFmtId="165" fontId="0" fillId="0" borderId="0" xfId="0" applyNumberFormat="1" applyFont="1"/>
    <xf numFmtId="165" fontId="27" fillId="0" borderId="0" xfId="0" applyNumberFormat="1" applyFont="1" applyBorder="1" applyAlignment="1">
      <alignment horizontal="right"/>
    </xf>
    <xf numFmtId="0" fontId="28" fillId="0" borderId="0" xfId="0" applyFont="1" applyAlignment="1">
      <alignment horizontal="right"/>
    </xf>
    <xf numFmtId="10" fontId="27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9" fillId="0" borderId="0" xfId="0" applyFont="1"/>
    <xf numFmtId="0" fontId="29" fillId="0" borderId="0" xfId="0" applyFont="1" applyAlignment="1"/>
    <xf numFmtId="0" fontId="13" fillId="0" borderId="0" xfId="0" applyFont="1" applyAlignment="1"/>
    <xf numFmtId="0" fontId="30" fillId="0" borderId="0" xfId="0" applyFont="1"/>
    <xf numFmtId="0" fontId="31" fillId="0" borderId="0" xfId="0" applyFont="1"/>
    <xf numFmtId="165" fontId="6" fillId="0" borderId="0" xfId="0" applyNumberFormat="1" applyFont="1" applyBorder="1" applyAlignment="1">
      <alignment horizontal="right"/>
    </xf>
    <xf numFmtId="10" fontId="8" fillId="0" borderId="0" xfId="0" applyNumberFormat="1" applyFont="1" applyAlignment="1">
      <alignment horizontal="right"/>
    </xf>
    <xf numFmtId="165" fontId="32" fillId="0" borderId="0" xfId="0" applyNumberFormat="1" applyFont="1" applyBorder="1" applyAlignment="1">
      <alignment horizontal="right"/>
    </xf>
    <xf numFmtId="10" fontId="6" fillId="0" borderId="0" xfId="0" applyNumberFormat="1" applyFont="1" applyBorder="1" applyAlignment="1">
      <alignment horizontal="right"/>
    </xf>
    <xf numFmtId="165" fontId="25" fillId="0" borderId="0" xfId="0" applyNumberFormat="1" applyFont="1" applyAlignment="1">
      <alignment horizontal="right"/>
    </xf>
    <xf numFmtId="10" fontId="0" fillId="0" borderId="0" xfId="0" applyNumberForma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4" fillId="0" borderId="0" xfId="0" applyFont="1"/>
    <xf numFmtId="165" fontId="7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5" fontId="7" fillId="0" borderId="1" xfId="0" applyNumberFormat="1" applyFont="1" applyFill="1" applyBorder="1" applyAlignment="1">
      <alignment horizontal="right"/>
    </xf>
    <xf numFmtId="10" fontId="7" fillId="0" borderId="1" xfId="0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5" fontId="28" fillId="0" borderId="0" xfId="0" applyNumberFormat="1" applyFont="1" applyAlignment="1">
      <alignment horizontal="right"/>
    </xf>
    <xf numFmtId="10" fontId="34" fillId="0" borderId="0" xfId="0" applyNumberFormat="1" applyFont="1" applyAlignment="1">
      <alignment horizontal="right"/>
    </xf>
    <xf numFmtId="0" fontId="0" fillId="0" borderId="0" xfId="0" applyFill="1"/>
    <xf numFmtId="0" fontId="35" fillId="0" borderId="0" xfId="0" applyFont="1"/>
    <xf numFmtId="0" fontId="36" fillId="0" borderId="0" xfId="0" applyFont="1"/>
    <xf numFmtId="0" fontId="37" fillId="0" borderId="0" xfId="0" applyFont="1" applyFill="1"/>
    <xf numFmtId="0" fontId="36" fillId="0" borderId="0" xfId="0" applyFont="1" applyFill="1"/>
    <xf numFmtId="3" fontId="37" fillId="0" borderId="0" xfId="0" applyNumberFormat="1" applyFont="1" applyFill="1" applyAlignment="1">
      <alignment horizontal="right"/>
    </xf>
    <xf numFmtId="0" fontId="37" fillId="0" borderId="0" xfId="0" applyFont="1"/>
    <xf numFmtId="3" fontId="7" fillId="0" borderId="0" xfId="0" applyNumberFormat="1" applyFont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9" fillId="0" borderId="0" xfId="0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3" fontId="6" fillId="0" borderId="0" xfId="0" applyNumberFormat="1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3" fontId="41" fillId="0" borderId="0" xfId="0" applyNumberFormat="1" applyFont="1" applyAlignment="1">
      <alignment horizontal="right"/>
    </xf>
    <xf numFmtId="0" fontId="42" fillId="0" borderId="0" xfId="0" applyFont="1" applyAlignment="1">
      <alignment horizontal="right"/>
    </xf>
    <xf numFmtId="10" fontId="42" fillId="0" borderId="0" xfId="0" applyNumberFormat="1" applyFont="1" applyAlignment="1">
      <alignment horizontal="right"/>
    </xf>
    <xf numFmtId="3" fontId="43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3" fontId="34" fillId="0" borderId="0" xfId="0" applyNumberFormat="1" applyFont="1" applyAlignment="1">
      <alignment horizontal="right"/>
    </xf>
    <xf numFmtId="0" fontId="34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10" fontId="39" fillId="0" borderId="0" xfId="0" applyNumberFormat="1" applyFont="1"/>
    <xf numFmtId="3" fontId="41" fillId="0" borderId="0" xfId="0" applyNumberFormat="1" applyFont="1" applyFill="1" applyAlignment="1">
      <alignment horizontal="right"/>
    </xf>
    <xf numFmtId="3" fontId="26" fillId="0" borderId="0" xfId="0" applyNumberFormat="1" applyFont="1" applyAlignment="1">
      <alignment horizontal="right"/>
    </xf>
    <xf numFmtId="3" fontId="44" fillId="0" borderId="0" xfId="0" applyNumberFormat="1" applyFont="1" applyAlignment="1">
      <alignment horizontal="right"/>
    </xf>
    <xf numFmtId="3" fontId="43" fillId="0" borderId="0" xfId="0" applyNumberFormat="1" applyFont="1" applyBorder="1" applyAlignment="1">
      <alignment horizontal="right"/>
    </xf>
    <xf numFmtId="10" fontId="26" fillId="0" borderId="0" xfId="0" applyNumberFormat="1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0" fillId="0" borderId="0" xfId="0" applyBorder="1"/>
    <xf numFmtId="3" fontId="6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42" fillId="0" borderId="0" xfId="0" applyNumberFormat="1" applyFont="1"/>
    <xf numFmtId="0" fontId="42" fillId="0" borderId="0" xfId="0" applyFont="1"/>
    <xf numFmtId="37" fontId="42" fillId="0" borderId="0" xfId="0" applyNumberFormat="1" applyFont="1"/>
    <xf numFmtId="10" fontId="42" fillId="0" borderId="0" xfId="0" applyNumberFormat="1" applyFont="1"/>
    <xf numFmtId="0" fontId="12" fillId="0" borderId="0" xfId="0" applyFont="1" applyAlignment="1"/>
    <xf numFmtId="0" fontId="11" fillId="0" borderId="0" xfId="0" applyFont="1" applyAlignment="1"/>
    <xf numFmtId="0" fontId="0" fillId="0" borderId="0" xfId="0" applyAlignment="1"/>
    <xf numFmtId="0" fontId="18" fillId="0" borderId="2" xfId="0" applyFont="1" applyBorder="1" applyAlignment="1">
      <alignment horizontal="center"/>
    </xf>
    <xf numFmtId="0" fontId="39" fillId="0" borderId="0" xfId="0" applyFont="1" applyBorder="1"/>
    <xf numFmtId="0" fontId="18" fillId="0" borderId="3" xfId="0" applyFont="1" applyBorder="1"/>
    <xf numFmtId="0" fontId="18" fillId="0" borderId="0" xfId="0" applyFont="1" applyBorder="1" applyAlignment="1">
      <alignment horizontal="justify"/>
    </xf>
    <xf numFmtId="0" fontId="40" fillId="0" borderId="7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39" fillId="0" borderId="4" xfId="0" applyFont="1" applyBorder="1" applyAlignment="1">
      <alignment horizontal="right"/>
    </xf>
    <xf numFmtId="0" fontId="39" fillId="0" borderId="6" xfId="0" applyFont="1" applyBorder="1" applyAlignment="1">
      <alignment horizontal="right"/>
    </xf>
    <xf numFmtId="0" fontId="39" fillId="0" borderId="3" xfId="0" applyFont="1" applyBorder="1"/>
    <xf numFmtId="0" fontId="0" fillId="0" borderId="8" xfId="0" applyBorder="1" applyAlignment="1"/>
    <xf numFmtId="0" fontId="47" fillId="0" borderId="0" xfId="0" applyFont="1"/>
    <xf numFmtId="37" fontId="3" fillId="0" borderId="0" xfId="0" applyNumberFormat="1" applyFont="1" applyAlignment="1"/>
    <xf numFmtId="3" fontId="48" fillId="0" borderId="0" xfId="0" applyNumberFormat="1" applyFont="1"/>
    <xf numFmtId="37" fontId="8" fillId="0" borderId="0" xfId="0" applyNumberFormat="1" applyFont="1" applyBorder="1" applyAlignment="1"/>
    <xf numFmtId="0" fontId="6" fillId="0" borderId="0" xfId="0" applyFont="1" applyAlignment="1"/>
    <xf numFmtId="10" fontId="48" fillId="0" borderId="0" xfId="0" applyNumberFormat="1" applyFont="1" applyBorder="1"/>
    <xf numFmtId="3" fontId="49" fillId="0" borderId="0" xfId="0" applyNumberFormat="1" applyFont="1"/>
    <xf numFmtId="0" fontId="49" fillId="0" borderId="0" xfId="0" applyFont="1" applyBorder="1"/>
    <xf numFmtId="37" fontId="27" fillId="0" borderId="0" xfId="0" applyNumberFormat="1" applyFont="1" applyBorder="1" applyAlignment="1"/>
    <xf numFmtId="0" fontId="0" fillId="0" borderId="0" xfId="0" applyBorder="1" applyAlignment="1"/>
    <xf numFmtId="10" fontId="50" fillId="0" borderId="0" xfId="0" applyNumberFormat="1" applyFont="1" applyBorder="1"/>
    <xf numFmtId="37" fontId="3" fillId="0" borderId="0" xfId="0" applyNumberFormat="1" applyFont="1" applyAlignment="1">
      <alignment horizontal="right"/>
    </xf>
    <xf numFmtId="37" fontId="8" fillId="0" borderId="0" xfId="0" applyNumberFormat="1" applyFont="1" applyBorder="1" applyAlignment="1">
      <alignment horizontal="right"/>
    </xf>
    <xf numFmtId="0" fontId="34" fillId="0" borderId="0" xfId="0" applyFont="1" applyBorder="1"/>
    <xf numFmtId="37" fontId="27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Font="1"/>
    <xf numFmtId="3" fontId="0" fillId="0" borderId="1" xfId="0" applyNumberFormat="1" applyFont="1" applyBorder="1"/>
    <xf numFmtId="0" fontId="26" fillId="0" borderId="0" xfId="0" applyFont="1"/>
    <xf numFmtId="0" fontId="51" fillId="0" borderId="0" xfId="0" applyFont="1" applyAlignment="1">
      <alignment horizontal="right"/>
    </xf>
    <xf numFmtId="3" fontId="27" fillId="0" borderId="0" xfId="0" applyNumberFormat="1" applyFont="1"/>
    <xf numFmtId="37" fontId="27" fillId="0" borderId="0" xfId="0" applyNumberFormat="1" applyFont="1" applyAlignment="1">
      <alignment horizontal="right"/>
    </xf>
    <xf numFmtId="37" fontId="0" fillId="0" borderId="0" xfId="0" applyNumberFormat="1"/>
    <xf numFmtId="0" fontId="33" fillId="0" borderId="0" xfId="0" applyFont="1" applyAlignment="1">
      <alignment horizontal="center"/>
    </xf>
    <xf numFmtId="3" fontId="37" fillId="0" borderId="0" xfId="0" applyNumberFormat="1" applyFont="1"/>
    <xf numFmtId="10" fontId="48" fillId="0" borderId="0" xfId="0" applyNumberFormat="1" applyFont="1"/>
    <xf numFmtId="10" fontId="6" fillId="0" borderId="0" xfId="0" applyNumberFormat="1" applyFont="1"/>
    <xf numFmtId="10" fontId="49" fillId="0" borderId="0" xfId="0" applyNumberFormat="1" applyFont="1"/>
    <xf numFmtId="4" fontId="0" fillId="0" borderId="0" xfId="0" applyNumberFormat="1"/>
    <xf numFmtId="0" fontId="52" fillId="0" borderId="0" xfId="0" applyFont="1" applyAlignment="1">
      <alignment horizontal="center"/>
    </xf>
    <xf numFmtId="0" fontId="53" fillId="0" borderId="0" xfId="0" applyFont="1" applyBorder="1"/>
    <xf numFmtId="0" fontId="35" fillId="0" borderId="0" xfId="0" applyFont="1" applyBorder="1" applyAlignment="1"/>
    <xf numFmtId="0" fontId="54" fillId="0" borderId="0" xfId="0" applyFont="1" applyBorder="1" applyAlignment="1">
      <alignment horizontal="right"/>
    </xf>
    <xf numFmtId="0" fontId="54" fillId="0" borderId="0" xfId="0" applyFont="1" applyAlignment="1">
      <alignment horizontal="center"/>
    </xf>
    <xf numFmtId="0" fontId="35" fillId="0" borderId="0" xfId="0" applyFont="1" applyBorder="1" applyAlignment="1">
      <alignment horizontal="center"/>
    </xf>
    <xf numFmtId="0" fontId="31" fillId="0" borderId="0" xfId="0" applyFont="1" applyBorder="1" applyAlignment="1"/>
    <xf numFmtId="0" fontId="35" fillId="0" borderId="0" xfId="0" applyFont="1" applyAlignment="1">
      <alignment horizontal="center"/>
    </xf>
    <xf numFmtId="3" fontId="0" fillId="0" borderId="0" xfId="0" applyNumberFormat="1" applyAlignment="1"/>
    <xf numFmtId="3" fontId="7" fillId="0" borderId="0" xfId="0" applyNumberFormat="1" applyFont="1"/>
    <xf numFmtId="3" fontId="6" fillId="0" borderId="0" xfId="0" applyNumberFormat="1" applyFont="1" applyAlignment="1"/>
    <xf numFmtId="3" fontId="7" fillId="0" borderId="9" xfId="0" applyNumberFormat="1" applyFont="1" applyBorder="1" applyAlignment="1">
      <alignment horizontal="right"/>
    </xf>
    <xf numFmtId="3" fontId="49" fillId="0" borderId="0" xfId="0" applyNumberFormat="1" applyFont="1" applyAlignment="1"/>
    <xf numFmtId="0" fontId="53" fillId="0" borderId="0" xfId="0" applyFont="1"/>
    <xf numFmtId="0" fontId="53" fillId="0" borderId="0" xfId="0" applyFont="1" applyAlignment="1"/>
    <xf numFmtId="0" fontId="57" fillId="0" borderId="2" xfId="0" applyFont="1" applyBorder="1" applyAlignment="1">
      <alignment horizontal="center"/>
    </xf>
    <xf numFmtId="0" fontId="57" fillId="0" borderId="7" xfId="0" applyFont="1" applyBorder="1" applyAlignment="1">
      <alignment horizontal="center"/>
    </xf>
    <xf numFmtId="37" fontId="53" fillId="0" borderId="0" xfId="0" applyNumberFormat="1" applyFont="1"/>
    <xf numFmtId="49" fontId="22" fillId="0" borderId="0" xfId="0" applyNumberFormat="1" applyFont="1" applyAlignment="1">
      <alignment horizontal="center"/>
    </xf>
    <xf numFmtId="3" fontId="53" fillId="0" borderId="0" xfId="0" applyNumberFormat="1" applyFont="1"/>
    <xf numFmtId="3" fontId="22" fillId="0" borderId="0" xfId="0" applyNumberFormat="1" applyFont="1" applyAlignment="1">
      <alignment horizontal="center"/>
    </xf>
    <xf numFmtId="3" fontId="58" fillId="0" borderId="0" xfId="0" applyNumberFormat="1" applyFont="1"/>
    <xf numFmtId="166" fontId="41" fillId="0" borderId="0" xfId="1" applyNumberFormat="1" applyFont="1"/>
    <xf numFmtId="166" fontId="42" fillId="0" borderId="0" xfId="1" applyNumberFormat="1" applyFont="1"/>
    <xf numFmtId="0" fontId="53" fillId="0" borderId="0" xfId="0" applyFont="1" applyAlignment="1">
      <alignment wrapText="1"/>
    </xf>
    <xf numFmtId="0" fontId="22" fillId="0" borderId="0" xfId="0" applyFont="1" applyAlignment="1">
      <alignment horizontal="center"/>
    </xf>
    <xf numFmtId="3" fontId="53" fillId="0" borderId="0" xfId="0" applyNumberFormat="1" applyFont="1" applyAlignment="1">
      <alignment horizontal="right" wrapText="1"/>
    </xf>
    <xf numFmtId="166" fontId="42" fillId="0" borderId="0" xfId="1" applyNumberFormat="1" applyFont="1" applyBorder="1"/>
    <xf numFmtId="0" fontId="53" fillId="0" borderId="0" xfId="0" applyFont="1" applyAlignment="1">
      <alignment horizontal="center"/>
    </xf>
    <xf numFmtId="0" fontId="57" fillId="0" borderId="0" xfId="0" applyFont="1" applyAlignment="1">
      <alignment wrapText="1"/>
    </xf>
    <xf numFmtId="3" fontId="59" fillId="0" borderId="12" xfId="0" applyNumberFormat="1" applyFont="1" applyBorder="1"/>
    <xf numFmtId="3" fontId="54" fillId="0" borderId="12" xfId="0" applyNumberFormat="1" applyFont="1" applyBorder="1"/>
    <xf numFmtId="3" fontId="53" fillId="0" borderId="0" xfId="0" applyNumberFormat="1" applyFont="1" applyAlignment="1">
      <alignment horizontal="center"/>
    </xf>
    <xf numFmtId="3" fontId="57" fillId="0" borderId="0" xfId="0" applyNumberFormat="1" applyFont="1" applyAlignment="1">
      <alignment horizontal="right" wrapText="1"/>
    </xf>
    <xf numFmtId="3" fontId="59" fillId="0" borderId="12" xfId="0" applyNumberFormat="1" applyFont="1" applyBorder="1" applyAlignment="1">
      <alignment wrapText="1"/>
    </xf>
    <xf numFmtId="3" fontId="59" fillId="0" borderId="0" xfId="0" applyNumberFormat="1" applyFont="1" applyBorder="1"/>
    <xf numFmtId="3" fontId="54" fillId="0" borderId="0" xfId="0" applyNumberFormat="1" applyFont="1" applyBorder="1"/>
    <xf numFmtId="3" fontId="43" fillId="0" borderId="0" xfId="0" applyNumberFormat="1" applyFont="1"/>
    <xf numFmtId="3" fontId="54" fillId="0" borderId="0" xfId="0" applyNumberFormat="1" applyFont="1" applyAlignment="1">
      <alignment horizontal="center"/>
    </xf>
    <xf numFmtId="3" fontId="35" fillId="0" borderId="0" xfId="0" applyNumberFormat="1" applyFont="1"/>
    <xf numFmtId="3" fontId="58" fillId="0" borderId="0" xfId="0" applyNumberFormat="1" applyFont="1" applyAlignment="1">
      <alignment wrapText="1"/>
    </xf>
    <xf numFmtId="3" fontId="42" fillId="0" borderId="0" xfId="0" applyNumberFormat="1" applyFont="1" applyAlignment="1">
      <alignment wrapText="1"/>
    </xf>
    <xf numFmtId="3" fontId="58" fillId="0" borderId="1" xfId="0" applyNumberFormat="1" applyFont="1" applyBorder="1"/>
    <xf numFmtId="3" fontId="42" fillId="0" borderId="1" xfId="0" applyNumberFormat="1" applyFont="1" applyBorder="1"/>
    <xf numFmtId="0" fontId="57" fillId="0" borderId="0" xfId="0" applyFont="1"/>
    <xf numFmtId="3" fontId="42" fillId="0" borderId="0" xfId="0" applyNumberFormat="1" applyFont="1" applyFill="1" applyBorder="1"/>
    <xf numFmtId="3" fontId="57" fillId="0" borderId="0" xfId="0" applyNumberFormat="1" applyFont="1"/>
    <xf numFmtId="3" fontId="41" fillId="0" borderId="0" xfId="0" applyNumberFormat="1" applyFont="1"/>
    <xf numFmtId="3" fontId="59" fillId="0" borderId="1" xfId="0" applyNumberFormat="1" applyFont="1" applyBorder="1"/>
    <xf numFmtId="3" fontId="60" fillId="0" borderId="0" xfId="0" applyNumberFormat="1" applyFont="1" applyAlignment="1">
      <alignment horizontal="center"/>
    </xf>
    <xf numFmtId="3" fontId="41" fillId="0" borderId="0" xfId="0" applyNumberFormat="1" applyFont="1" applyBorder="1"/>
    <xf numFmtId="0" fontId="30" fillId="0" borderId="0" xfId="0" applyFont="1" applyAlignment="1">
      <alignment horizontal="center"/>
    </xf>
    <xf numFmtId="0" fontId="61" fillId="0" borderId="0" xfId="0" applyFont="1" applyAlignment="1">
      <alignment wrapText="1"/>
    </xf>
    <xf numFmtId="3" fontId="54" fillId="0" borderId="0" xfId="0" applyNumberFormat="1" applyFont="1"/>
    <xf numFmtId="3" fontId="54" fillId="0" borderId="1" xfId="0" applyNumberFormat="1" applyFont="1" applyBorder="1"/>
    <xf numFmtId="3" fontId="30" fillId="0" borderId="0" xfId="0" applyNumberFormat="1" applyFont="1" applyAlignment="1">
      <alignment horizontal="center"/>
    </xf>
    <xf numFmtId="3" fontId="61" fillId="0" borderId="0" xfId="0" applyNumberFormat="1" applyFont="1" applyAlignment="1">
      <alignment horizontal="right" wrapText="1"/>
    </xf>
    <xf numFmtId="3" fontId="62" fillId="0" borderId="1" xfId="0" applyNumberFormat="1" applyFont="1" applyBorder="1"/>
    <xf numFmtId="0" fontId="54" fillId="0" borderId="0" xfId="0" applyFont="1"/>
    <xf numFmtId="3" fontId="63" fillId="0" borderId="13" xfId="0" applyNumberFormat="1" applyFont="1" applyBorder="1"/>
    <xf numFmtId="3" fontId="63" fillId="0" borderId="14" xfId="0" applyNumberFormat="1" applyFont="1" applyBorder="1"/>
    <xf numFmtId="4" fontId="53" fillId="0" borderId="0" xfId="0" applyNumberFormat="1" applyFont="1"/>
    <xf numFmtId="0" fontId="64" fillId="0" borderId="0" xfId="0" applyFont="1" applyAlignment="1">
      <alignment horizontal="left"/>
    </xf>
    <xf numFmtId="0" fontId="53" fillId="0" borderId="0" xfId="0" applyFont="1" applyFill="1"/>
    <xf numFmtId="3" fontId="53" fillId="0" borderId="0" xfId="0" applyNumberFormat="1" applyFont="1" applyFill="1"/>
    <xf numFmtId="3" fontId="53" fillId="0" borderId="0" xfId="1" applyNumberFormat="1" applyFont="1" applyFill="1"/>
    <xf numFmtId="0" fontId="65" fillId="0" borderId="3" xfId="0" applyFont="1" applyFill="1" applyBorder="1"/>
    <xf numFmtId="3" fontId="65" fillId="0" borderId="4" xfId="0" applyNumberFormat="1" applyFont="1" applyFill="1" applyBorder="1"/>
    <xf numFmtId="3" fontId="65" fillId="0" borderId="3" xfId="0" applyNumberFormat="1" applyFont="1" applyFill="1" applyBorder="1"/>
    <xf numFmtId="3" fontId="65" fillId="0" borderId="6" xfId="1" applyNumberFormat="1" applyFont="1" applyFill="1" applyBorder="1"/>
    <xf numFmtId="0" fontId="42" fillId="0" borderId="0" xfId="0" applyFont="1" applyFill="1"/>
    <xf numFmtId="3" fontId="42" fillId="0" borderId="0" xfId="0" applyNumberFormat="1" applyFont="1" applyFill="1"/>
    <xf numFmtId="3" fontId="42" fillId="0" borderId="0" xfId="1" applyNumberFormat="1" applyFont="1" applyFill="1"/>
    <xf numFmtId="0" fontId="66" fillId="0" borderId="0" xfId="0" applyFont="1" applyFill="1"/>
    <xf numFmtId="0" fontId="67" fillId="0" borderId="0" xfId="0" applyFont="1" applyFill="1"/>
    <xf numFmtId="3" fontId="66" fillId="0" borderId="0" xfId="0" applyNumberFormat="1" applyFont="1" applyFill="1"/>
    <xf numFmtId="3" fontId="66" fillId="0" borderId="0" xfId="1" applyNumberFormat="1" applyFont="1" applyFill="1"/>
    <xf numFmtId="0" fontId="68" fillId="0" borderId="0" xfId="0" applyFont="1" applyFill="1"/>
    <xf numFmtId="3" fontId="15" fillId="0" borderId="0" xfId="0" applyNumberFormat="1" applyFont="1" applyFill="1"/>
    <xf numFmtId="0" fontId="15" fillId="0" borderId="0" xfId="0" applyFont="1" applyFill="1"/>
    <xf numFmtId="0" fontId="69" fillId="0" borderId="0" xfId="0" applyFont="1" applyFill="1"/>
    <xf numFmtId="3" fontId="70" fillId="0" borderId="0" xfId="1" applyNumberFormat="1" applyFont="1" applyFill="1"/>
    <xf numFmtId="3" fontId="15" fillId="0" borderId="0" xfId="1" applyNumberFormat="1" applyFont="1" applyFill="1"/>
    <xf numFmtId="3" fontId="70" fillId="0" borderId="0" xfId="0" applyNumberFormat="1" applyFont="1" applyFill="1"/>
    <xf numFmtId="0" fontId="71" fillId="0" borderId="0" xfId="0" applyFont="1" applyFill="1"/>
    <xf numFmtId="0" fontId="72" fillId="0" borderId="0" xfId="0" applyFont="1" applyFill="1"/>
    <xf numFmtId="3" fontId="72" fillId="0" borderId="0" xfId="1" applyNumberFormat="1" applyFont="1" applyFill="1"/>
    <xf numFmtId="0" fontId="73" fillId="0" borderId="0" xfId="0" applyFont="1" applyFill="1"/>
    <xf numFmtId="0" fontId="74" fillId="0" borderId="0" xfId="0" applyFont="1" applyFill="1"/>
    <xf numFmtId="3" fontId="75" fillId="0" borderId="0" xfId="1" applyNumberFormat="1" applyFont="1" applyFill="1"/>
    <xf numFmtId="3" fontId="76" fillId="0" borderId="0" xfId="0" applyNumberFormat="1" applyFont="1" applyFill="1"/>
    <xf numFmtId="0" fontId="77" fillId="0" borderId="0" xfId="0" applyFont="1" applyFill="1"/>
    <xf numFmtId="3" fontId="77" fillId="0" borderId="0" xfId="1" applyNumberFormat="1" applyFont="1" applyFill="1"/>
    <xf numFmtId="3" fontId="75" fillId="0" borderId="0" xfId="0" applyNumberFormat="1" applyFont="1" applyFill="1"/>
    <xf numFmtId="0" fontId="70" fillId="0" borderId="0" xfId="0" applyFont="1" applyFill="1"/>
    <xf numFmtId="3" fontId="64" fillId="0" borderId="0" xfId="1" applyNumberFormat="1" applyFont="1" applyFill="1" applyAlignment="1">
      <alignment horizontal="left"/>
    </xf>
    <xf numFmtId="0" fontId="78" fillId="0" borderId="0" xfId="0" applyFont="1" applyFill="1"/>
    <xf numFmtId="0" fontId="79" fillId="0" borderId="0" xfId="0" applyFont="1" applyFill="1"/>
    <xf numFmtId="0" fontId="80" fillId="0" borderId="0" xfId="0" applyFont="1" applyFill="1"/>
    <xf numFmtId="0" fontId="81" fillId="0" borderId="0" xfId="0" applyFont="1" applyFill="1" applyBorder="1"/>
    <xf numFmtId="3" fontId="81" fillId="0" borderId="0" xfId="0" applyNumberFormat="1" applyFont="1" applyFill="1" applyBorder="1"/>
    <xf numFmtId="3" fontId="81" fillId="0" borderId="0" xfId="1" applyNumberFormat="1" applyFont="1" applyFill="1" applyBorder="1"/>
    <xf numFmtId="0" fontId="82" fillId="0" borderId="0" xfId="0" applyFont="1" applyFill="1"/>
    <xf numFmtId="0" fontId="66" fillId="0" borderId="0" xfId="0" applyFont="1" applyFill="1" applyBorder="1"/>
    <xf numFmtId="3" fontId="66" fillId="0" borderId="0" xfId="0" applyNumberFormat="1" applyFont="1" applyFill="1" applyBorder="1"/>
    <xf numFmtId="3" fontId="66" fillId="0" borderId="0" xfId="1" applyNumberFormat="1" applyFont="1" applyFill="1" applyBorder="1"/>
    <xf numFmtId="0" fontId="53" fillId="0" borderId="0" xfId="0" applyFont="1" applyFill="1" applyBorder="1"/>
    <xf numFmtId="0" fontId="83" fillId="0" borderId="0" xfId="0" applyFont="1" applyFill="1"/>
    <xf numFmtId="0" fontId="79" fillId="0" borderId="0" xfId="0" applyFont="1" applyFill="1" applyBorder="1"/>
    <xf numFmtId="3" fontId="7" fillId="0" borderId="0" xfId="0" applyNumberFormat="1" applyFont="1" applyFill="1"/>
    <xf numFmtId="0" fontId="42" fillId="0" borderId="0" xfId="0" applyFont="1" applyFill="1" applyBorder="1"/>
    <xf numFmtId="0" fontId="84" fillId="0" borderId="0" xfId="0" applyFont="1" applyFill="1"/>
    <xf numFmtId="0" fontId="85" fillId="0" borderId="0" xfId="0" applyFont="1" applyFill="1"/>
    <xf numFmtId="3" fontId="86" fillId="0" borderId="0" xfId="1" applyNumberFormat="1" applyFont="1" applyFill="1"/>
    <xf numFmtId="3" fontId="87" fillId="0" borderId="0" xfId="0" applyNumberFormat="1" applyFont="1" applyFill="1"/>
    <xf numFmtId="3" fontId="87" fillId="0" borderId="0" xfId="1" applyNumberFormat="1" applyFont="1" applyFill="1"/>
    <xf numFmtId="3" fontId="73" fillId="0" borderId="0" xfId="1" applyNumberFormat="1" applyFont="1" applyFill="1"/>
    <xf numFmtId="0" fontId="88" fillId="0" borderId="0" xfId="0" applyFont="1" applyFill="1"/>
    <xf numFmtId="3" fontId="88" fillId="0" borderId="0" xfId="1" applyNumberFormat="1" applyFont="1" applyFill="1"/>
    <xf numFmtId="0" fontId="89" fillId="0" borderId="0" xfId="0" applyFont="1" applyFill="1"/>
    <xf numFmtId="0" fontId="90" fillId="0" borderId="0" xfId="0" applyFont="1" applyFill="1"/>
    <xf numFmtId="3" fontId="90" fillId="0" borderId="0" xfId="0" applyNumberFormat="1" applyFont="1" applyFill="1"/>
    <xf numFmtId="0" fontId="54" fillId="0" borderId="0" xfId="0" applyFont="1" applyFill="1"/>
    <xf numFmtId="0" fontId="91" fillId="0" borderId="0" xfId="0" applyFont="1" applyFill="1"/>
    <xf numFmtId="3" fontId="80" fillId="0" borderId="0" xfId="0" applyNumberFormat="1" applyFont="1" applyFill="1"/>
    <xf numFmtId="0" fontId="92" fillId="0" borderId="0" xfId="0" applyFont="1" applyFill="1"/>
    <xf numFmtId="3" fontId="88" fillId="0" borderId="0" xfId="0" applyNumberFormat="1" applyFont="1" applyFill="1"/>
    <xf numFmtId="0" fontId="93" fillId="0" borderId="0" xfId="0" applyFont="1" applyFill="1"/>
    <xf numFmtId="3" fontId="93" fillId="0" borderId="0" xfId="0" applyNumberFormat="1" applyFont="1" applyFill="1"/>
    <xf numFmtId="0" fontId="94" fillId="0" borderId="0" xfId="0" applyFont="1" applyFill="1"/>
    <xf numFmtId="3" fontId="72" fillId="0" borderId="0" xfId="0" applyNumberFormat="1" applyFont="1" applyFill="1"/>
    <xf numFmtId="3" fontId="64" fillId="0" borderId="0" xfId="0" applyNumberFormat="1" applyFont="1" applyFill="1" applyAlignment="1">
      <alignment horizontal="left"/>
    </xf>
    <xf numFmtId="0" fontId="96" fillId="0" borderId="0" xfId="0" applyFont="1" applyFill="1"/>
    <xf numFmtId="0" fontId="58" fillId="0" borderId="0" xfId="0" applyFont="1"/>
    <xf numFmtId="3" fontId="93" fillId="0" borderId="0" xfId="1" applyNumberFormat="1" applyFont="1" applyFill="1"/>
    <xf numFmtId="0" fontId="97" fillId="0" borderId="0" xfId="0" applyFont="1" applyFill="1"/>
    <xf numFmtId="3" fontId="97" fillId="0" borderId="0" xfId="1" applyNumberFormat="1" applyFont="1" applyFill="1"/>
    <xf numFmtId="3" fontId="79" fillId="0" borderId="0" xfId="1" applyNumberFormat="1" applyFont="1" applyFill="1"/>
    <xf numFmtId="0" fontId="67" fillId="0" borderId="0" xfId="0" applyFont="1" applyFill="1" applyBorder="1"/>
    <xf numFmtId="3" fontId="67" fillId="0" borderId="0" xfId="0" applyNumberFormat="1" applyFont="1" applyFill="1" applyBorder="1"/>
    <xf numFmtId="3" fontId="67" fillId="0" borderId="0" xfId="1" applyNumberFormat="1" applyFont="1" applyFill="1" applyBorder="1"/>
    <xf numFmtId="0" fontId="88" fillId="0" borderId="0" xfId="0" applyFont="1" applyFill="1" applyBorder="1"/>
    <xf numFmtId="0" fontId="98" fillId="0" borderId="0" xfId="0" applyFont="1" applyFill="1" applyBorder="1"/>
    <xf numFmtId="3" fontId="88" fillId="0" borderId="0" xfId="0" applyNumberFormat="1" applyFont="1" applyFill="1" applyBorder="1"/>
    <xf numFmtId="3" fontId="88" fillId="0" borderId="0" xfId="1" applyNumberFormat="1" applyFont="1" applyFill="1" applyBorder="1"/>
    <xf numFmtId="3" fontId="53" fillId="0" borderId="0" xfId="0" applyNumberFormat="1" applyFont="1" applyFill="1" applyBorder="1"/>
    <xf numFmtId="3" fontId="53" fillId="0" borderId="0" xfId="1" applyNumberFormat="1" applyFont="1" applyFill="1" applyBorder="1"/>
    <xf numFmtId="0" fontId="57" fillId="0" borderId="0" xfId="0" applyFont="1" applyFill="1" applyBorder="1"/>
    <xf numFmtId="3" fontId="57" fillId="0" borderId="0" xfId="0" applyNumberFormat="1" applyFont="1" applyFill="1" applyBorder="1"/>
    <xf numFmtId="3" fontId="92" fillId="0" borderId="0" xfId="1" applyNumberFormat="1" applyFont="1" applyFill="1"/>
    <xf numFmtId="0" fontId="86" fillId="0" borderId="0" xfId="0" applyFont="1" applyFill="1"/>
    <xf numFmtId="3" fontId="57" fillId="0" borderId="0" xfId="0" applyNumberFormat="1" applyFont="1" applyFill="1"/>
    <xf numFmtId="3" fontId="54" fillId="0" borderId="0" xfId="0" applyNumberFormat="1" applyFont="1" applyFill="1"/>
    <xf numFmtId="0" fontId="98" fillId="0" borderId="0" xfId="0" applyFont="1" applyFill="1"/>
    <xf numFmtId="0" fontId="99" fillId="0" borderId="0" xfId="0" applyFont="1" applyFill="1"/>
    <xf numFmtId="3" fontId="57" fillId="0" borderId="0" xfId="1" applyNumberFormat="1" applyFont="1" applyFill="1"/>
    <xf numFmtId="0" fontId="57" fillId="0" borderId="0" xfId="0" applyFont="1" applyFill="1"/>
    <xf numFmtId="0" fontId="95" fillId="0" borderId="0" xfId="0" applyFont="1" applyFill="1"/>
    <xf numFmtId="3" fontId="95" fillId="0" borderId="0" xfId="0" applyNumberFormat="1" applyFont="1" applyFill="1"/>
    <xf numFmtId="3" fontId="54" fillId="0" borderId="0" xfId="1" applyNumberFormat="1" applyFont="1" applyFill="1"/>
    <xf numFmtId="0" fontId="100" fillId="0" borderId="0" xfId="0" applyFont="1" applyFill="1"/>
    <xf numFmtId="3" fontId="100" fillId="0" borderId="0" xfId="0" applyNumberFormat="1" applyFont="1" applyFill="1"/>
    <xf numFmtId="3" fontId="53" fillId="0" borderId="0" xfId="1" applyNumberFormat="1" applyFont="1" applyFill="1" applyAlignment="1">
      <alignment horizontal="right"/>
    </xf>
    <xf numFmtId="3" fontId="100" fillId="0" borderId="0" xfId="1" applyNumberFormat="1" applyFont="1" applyFill="1" applyAlignment="1">
      <alignment horizontal="right"/>
    </xf>
    <xf numFmtId="0" fontId="101" fillId="0" borderId="0" xfId="0" applyFont="1" applyFill="1"/>
    <xf numFmtId="3" fontId="71" fillId="0" borderId="0" xfId="1" applyNumberFormat="1" applyFont="1" applyFill="1"/>
    <xf numFmtId="0" fontId="69" fillId="0" borderId="0" xfId="0" applyFont="1" applyFill="1" applyAlignment="1">
      <alignment wrapText="1"/>
    </xf>
    <xf numFmtId="0" fontId="102" fillId="0" borderId="0" xfId="0" applyFont="1" applyFill="1"/>
    <xf numFmtId="0" fontId="103" fillId="0" borderId="0" xfId="0" applyFont="1" applyAlignment="1">
      <alignment horizontal="left"/>
    </xf>
    <xf numFmtId="0" fontId="103" fillId="0" borderId="0" xfId="0" applyFont="1"/>
    <xf numFmtId="0" fontId="104" fillId="0" borderId="3" xfId="0" applyFont="1" applyBorder="1" applyAlignment="1">
      <alignment horizontal="center" vertical="center"/>
    </xf>
    <xf numFmtId="167" fontId="104" fillId="0" borderId="3" xfId="1" applyNumberFormat="1" applyFont="1" applyBorder="1" applyAlignment="1">
      <alignment horizontal="center" vertical="center" wrapText="1"/>
    </xf>
    <xf numFmtId="0" fontId="104" fillId="0" borderId="3" xfId="0" applyFont="1" applyFill="1" applyBorder="1" applyAlignment="1">
      <alignment horizontal="center" vertical="center" wrapText="1"/>
    </xf>
    <xf numFmtId="0" fontId="105" fillId="0" borderId="15" xfId="0" applyFont="1" applyBorder="1"/>
    <xf numFmtId="0" fontId="106" fillId="0" borderId="15" xfId="0" applyFont="1" applyBorder="1"/>
    <xf numFmtId="167" fontId="106" fillId="0" borderId="15" xfId="1" applyNumberFormat="1" applyFont="1" applyBorder="1"/>
    <xf numFmtId="0" fontId="0" fillId="0" borderId="15" xfId="0" applyBorder="1"/>
    <xf numFmtId="167" fontId="2" fillId="0" borderId="15" xfId="1" applyNumberFormat="1" applyFont="1" applyBorder="1"/>
    <xf numFmtId="0" fontId="107" fillId="0" borderId="3" xfId="0" applyFont="1" applyBorder="1"/>
    <xf numFmtId="0" fontId="77" fillId="0" borderId="3" xfId="0" applyFont="1" applyBorder="1"/>
    <xf numFmtId="167" fontId="108" fillId="0" borderId="3" xfId="1" applyNumberFormat="1" applyFont="1" applyBorder="1"/>
    <xf numFmtId="2" fontId="108" fillId="0" borderId="3" xfId="1" applyNumberFormat="1" applyFont="1" applyBorder="1"/>
    <xf numFmtId="0" fontId="109" fillId="0" borderId="3" xfId="0" applyFont="1" applyBorder="1"/>
    <xf numFmtId="0" fontId="18" fillId="0" borderId="15" xfId="0" applyFont="1" applyBorder="1"/>
    <xf numFmtId="0" fontId="89" fillId="0" borderId="15" xfId="0" applyFont="1" applyBorder="1"/>
    <xf numFmtId="167" fontId="89" fillId="0" borderId="15" xfId="1" applyNumberFormat="1" applyFont="1" applyBorder="1"/>
    <xf numFmtId="0" fontId="15" fillId="0" borderId="15" xfId="0" applyFont="1" applyBorder="1"/>
    <xf numFmtId="167" fontId="15" fillId="0" borderId="15" xfId="1" applyNumberFormat="1" applyFont="1" applyBorder="1"/>
    <xf numFmtId="0" fontId="0" fillId="0" borderId="15" xfId="0" applyFill="1" applyBorder="1"/>
    <xf numFmtId="0" fontId="35" fillId="0" borderId="3" xfId="0" applyFont="1" applyBorder="1"/>
    <xf numFmtId="0" fontId="54" fillId="0" borderId="3" xfId="0" applyFont="1" applyBorder="1"/>
    <xf numFmtId="167" fontId="110" fillId="0" borderId="3" xfId="1" applyNumberFormat="1" applyFont="1" applyBorder="1"/>
    <xf numFmtId="2" fontId="110" fillId="0" borderId="3" xfId="1" applyNumberFormat="1" applyFont="1" applyBorder="1"/>
    <xf numFmtId="0" fontId="20" fillId="0" borderId="0" xfId="0" applyFont="1" applyBorder="1"/>
    <xf numFmtId="167" fontId="20" fillId="0" borderId="0" xfId="1" applyNumberFormat="1" applyFont="1" applyBorder="1"/>
    <xf numFmtId="0" fontId="103" fillId="0" borderId="0" xfId="0" applyFont="1" applyBorder="1" applyAlignment="1">
      <alignment horizontal="left"/>
    </xf>
    <xf numFmtId="167" fontId="103" fillId="0" borderId="0" xfId="1" applyNumberFormat="1" applyFont="1" applyBorder="1"/>
    <xf numFmtId="0" fontId="104" fillId="0" borderId="3" xfId="0" applyFont="1" applyBorder="1" applyAlignment="1">
      <alignment horizontal="center" vertical="center" wrapText="1"/>
    </xf>
    <xf numFmtId="0" fontId="54" fillId="0" borderId="2" xfId="0" applyFont="1" applyBorder="1"/>
    <xf numFmtId="0" fontId="111" fillId="0" borderId="2" xfId="0" applyFont="1" applyBorder="1"/>
    <xf numFmtId="167" fontId="111" fillId="0" borderId="2" xfId="1" applyNumberFormat="1" applyFont="1" applyBorder="1"/>
    <xf numFmtId="0" fontId="20" fillId="0" borderId="2" xfId="0" applyFont="1" applyBorder="1"/>
    <xf numFmtId="0" fontId="0" fillId="0" borderId="2" xfId="0" applyFont="1" applyBorder="1"/>
    <xf numFmtId="167" fontId="112" fillId="0" borderId="2" xfId="1" applyNumberFormat="1" applyFont="1" applyBorder="1"/>
    <xf numFmtId="2" fontId="112" fillId="0" borderId="2" xfId="1" applyNumberFormat="1" applyFont="1" applyBorder="1"/>
    <xf numFmtId="0" fontId="15" fillId="0" borderId="2" xfId="0" applyFont="1" applyBorder="1"/>
    <xf numFmtId="0" fontId="0" fillId="0" borderId="2" xfId="0" applyBorder="1"/>
    <xf numFmtId="167" fontId="2" fillId="0" borderId="2" xfId="1" applyNumberFormat="1" applyFont="1" applyBorder="1"/>
    <xf numFmtId="0" fontId="53" fillId="0" borderId="2" xfId="0" applyFont="1" applyBorder="1"/>
    <xf numFmtId="0" fontId="0" fillId="0" borderId="7" xfId="0" applyBorder="1"/>
    <xf numFmtId="0" fontId="7" fillId="0" borderId="7" xfId="0" applyFont="1" applyBorder="1" applyAlignment="1">
      <alignment wrapText="1"/>
    </xf>
    <xf numFmtId="167" fontId="112" fillId="0" borderId="7" xfId="1" applyNumberFormat="1" applyFont="1" applyBorder="1"/>
    <xf numFmtId="0" fontId="112" fillId="0" borderId="7" xfId="0" applyFont="1" applyBorder="1"/>
    <xf numFmtId="0" fontId="54" fillId="0" borderId="15" xfId="0" applyFont="1" applyBorder="1"/>
    <xf numFmtId="0" fontId="20" fillId="0" borderId="4" xfId="0" applyFont="1" applyBorder="1"/>
    <xf numFmtId="0" fontId="15" fillId="0" borderId="3" xfId="0" applyFont="1" applyBorder="1"/>
    <xf numFmtId="167" fontId="112" fillId="0" borderId="6" xfId="1" applyNumberFormat="1" applyFont="1" applyBorder="1"/>
    <xf numFmtId="2" fontId="112" fillId="0" borderId="3" xfId="1" applyNumberFormat="1" applyFont="1" applyBorder="1"/>
    <xf numFmtId="0" fontId="20" fillId="0" borderId="3" xfId="0" applyFont="1" applyBorder="1"/>
    <xf numFmtId="167" fontId="112" fillId="0" borderId="3" xfId="1" applyNumberFormat="1" applyFont="1" applyBorder="1"/>
    <xf numFmtId="0" fontId="113" fillId="0" borderId="16" xfId="0" applyFont="1" applyBorder="1"/>
    <xf numFmtId="0" fontId="114" fillId="0" borderId="3" xfId="0" applyFont="1" applyBorder="1"/>
    <xf numFmtId="167" fontId="115" fillId="0" borderId="5" xfId="1" applyNumberFormat="1" applyFont="1" applyBorder="1"/>
    <xf numFmtId="167" fontId="115" fillId="0" borderId="3" xfId="1" applyNumberFormat="1" applyFont="1" applyBorder="1"/>
    <xf numFmtId="0" fontId="115" fillId="0" borderId="3" xfId="0" applyFont="1" applyBorder="1"/>
    <xf numFmtId="0" fontId="5" fillId="0" borderId="15" xfId="0" applyFont="1" applyBorder="1"/>
    <xf numFmtId="167" fontId="116" fillId="0" borderId="15" xfId="1" applyNumberFormat="1" applyFont="1" applyBorder="1"/>
    <xf numFmtId="0" fontId="51" fillId="0" borderId="15" xfId="0" applyFont="1" applyBorder="1"/>
    <xf numFmtId="0" fontId="117" fillId="0" borderId="3" xfId="0" applyFont="1" applyBorder="1"/>
    <xf numFmtId="0" fontId="118" fillId="0" borderId="3" xfId="0" applyFont="1" applyBorder="1"/>
    <xf numFmtId="167" fontId="119" fillId="0" borderId="6" xfId="1" applyNumberFormat="1" applyFont="1" applyBorder="1"/>
    <xf numFmtId="167" fontId="119" fillId="0" borderId="3" xfId="1" applyNumberFormat="1" applyFont="1" applyBorder="1"/>
    <xf numFmtId="168" fontId="2" fillId="0" borderId="0" xfId="1" applyNumberFormat="1" applyFont="1"/>
    <xf numFmtId="0" fontId="120" fillId="0" borderId="0" xfId="0" applyFont="1" applyAlignment="1">
      <alignment horizontal="center" readingOrder="2"/>
    </xf>
    <xf numFmtId="0" fontId="121" fillId="0" borderId="0" xfId="0" applyFont="1"/>
    <xf numFmtId="0" fontId="122" fillId="0" borderId="0" xfId="0" applyFont="1" applyAlignment="1">
      <alignment readingOrder="2"/>
    </xf>
    <xf numFmtId="0" fontId="123" fillId="0" borderId="0" xfId="0" applyFont="1" applyAlignment="1">
      <alignment horizontal="right" readingOrder="2"/>
    </xf>
    <xf numFmtId="0" fontId="123" fillId="0" borderId="3" xfId="0" applyFont="1" applyBorder="1" applyAlignment="1">
      <alignment horizontal="right" vertical="top" wrapText="1" readingOrder="2"/>
    </xf>
    <xf numFmtId="0" fontId="104" fillId="0" borderId="6" xfId="0" applyFont="1" applyBorder="1" applyAlignment="1">
      <alignment horizontal="right" vertical="top" wrapText="1" readingOrder="2"/>
    </xf>
    <xf numFmtId="0" fontId="124" fillId="0" borderId="15" xfId="0" applyFont="1" applyBorder="1" applyAlignment="1">
      <alignment horizontal="right" vertical="top" wrapText="1" readingOrder="2"/>
    </xf>
    <xf numFmtId="0" fontId="124" fillId="0" borderId="7" xfId="0" applyFont="1" applyBorder="1" applyAlignment="1">
      <alignment horizontal="right" vertical="top" wrapText="1" readingOrder="2"/>
    </xf>
    <xf numFmtId="0" fontId="104" fillId="0" borderId="7" xfId="0" applyFont="1" applyBorder="1" applyAlignment="1">
      <alignment horizontal="right" vertical="top" wrapText="1" readingOrder="2"/>
    </xf>
    <xf numFmtId="3" fontId="126" fillId="0" borderId="17" xfId="0" applyNumberFormat="1" applyFont="1" applyBorder="1" applyAlignment="1">
      <alignment vertical="top" wrapText="1" readingOrder="2"/>
    </xf>
    <xf numFmtId="0" fontId="104" fillId="0" borderId="15" xfId="0" applyFont="1" applyBorder="1" applyAlignment="1">
      <alignment horizontal="right" vertical="top" wrapText="1" readingOrder="2"/>
    </xf>
    <xf numFmtId="3" fontId="123" fillId="0" borderId="17" xfId="0" applyNumberFormat="1" applyFont="1" applyBorder="1" applyAlignment="1">
      <alignment vertical="top" wrapText="1" readingOrder="2"/>
    </xf>
    <xf numFmtId="0" fontId="123" fillId="0" borderId="17" xfId="0" applyFont="1" applyBorder="1" applyAlignment="1">
      <alignment horizontal="right" vertical="top" wrapText="1" readingOrder="2"/>
    </xf>
    <xf numFmtId="3" fontId="128" fillId="0" borderId="0" xfId="0" applyNumberFormat="1" applyFont="1" applyAlignment="1">
      <alignment horizontal="left" wrapText="1"/>
    </xf>
    <xf numFmtId="3" fontId="130" fillId="0" borderId="1" xfId="0" applyNumberFormat="1" applyFont="1" applyBorder="1" applyAlignment="1"/>
    <xf numFmtId="3" fontId="131" fillId="0" borderId="0" xfId="0" applyNumberFormat="1" applyFont="1"/>
    <xf numFmtId="3" fontId="131" fillId="0" borderId="0" xfId="0" applyNumberFormat="1" applyFont="1" applyAlignment="1">
      <alignment horizontal="right" wrapText="1"/>
    </xf>
    <xf numFmtId="3" fontId="131" fillId="0" borderId="0" xfId="0" applyNumberFormat="1" applyFont="1" applyAlignment="1">
      <alignment horizontal="right"/>
    </xf>
    <xf numFmtId="3" fontId="74" fillId="0" borderId="20" xfId="0" applyNumberFormat="1" applyFont="1" applyFill="1" applyBorder="1" applyAlignment="1">
      <alignment horizontal="right"/>
    </xf>
    <xf numFmtId="3" fontId="74" fillId="0" borderId="20" xfId="0" applyNumberFormat="1" applyFont="1" applyFill="1" applyBorder="1" applyAlignment="1">
      <alignment horizontal="center" wrapText="1"/>
    </xf>
    <xf numFmtId="3" fontId="133" fillId="0" borderId="20" xfId="0" applyNumberFormat="1" applyFont="1" applyBorder="1"/>
    <xf numFmtId="0" fontId="134" fillId="0" borderId="20" xfId="0" applyFont="1" applyBorder="1" applyAlignment="1">
      <alignment horizontal="right" wrapText="1"/>
    </xf>
    <xf numFmtId="3" fontId="54" fillId="0" borderId="20" xfId="0" applyNumberFormat="1" applyFont="1" applyBorder="1" applyAlignment="1">
      <alignment horizontal="center"/>
    </xf>
    <xf numFmtId="3" fontId="53" fillId="0" borderId="20" xfId="0" applyNumberFormat="1" applyFont="1" applyBorder="1"/>
    <xf numFmtId="3" fontId="53" fillId="0" borderId="20" xfId="0" applyNumberFormat="1" applyFont="1" applyBorder="1" applyAlignment="1">
      <alignment wrapText="1"/>
    </xf>
    <xf numFmtId="3" fontId="54" fillId="0" borderId="20" xfId="0" applyNumberFormat="1" applyFont="1" applyBorder="1" applyAlignment="1">
      <alignment horizontal="center" wrapText="1"/>
    </xf>
    <xf numFmtId="0" fontId="104" fillId="0" borderId="2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3" fontId="64" fillId="0" borderId="0" xfId="0" applyNumberFormat="1" applyFont="1" applyBorder="1" applyAlignment="1">
      <alignment horizontal="left"/>
    </xf>
    <xf numFmtId="3" fontId="53" fillId="0" borderId="0" xfId="0" applyNumberFormat="1" applyFont="1" applyBorder="1"/>
    <xf numFmtId="0" fontId="54" fillId="0" borderId="0" xfId="0" applyFont="1" applyFill="1" applyBorder="1" applyAlignment="1">
      <alignment horizontal="right" wrapText="1"/>
    </xf>
    <xf numFmtId="3" fontId="54" fillId="0" borderId="0" xfId="0" applyNumberFormat="1" applyFont="1" applyBorder="1" applyAlignment="1">
      <alignment horizontal="center"/>
    </xf>
    <xf numFmtId="3" fontId="53" fillId="0" borderId="0" xfId="0" applyNumberFormat="1" applyFont="1" applyBorder="1" applyAlignment="1">
      <alignment wrapText="1"/>
    </xf>
    <xf numFmtId="3" fontId="74" fillId="0" borderId="20" xfId="0" applyNumberFormat="1" applyFont="1" applyBorder="1" applyAlignment="1">
      <alignment horizontal="right"/>
    </xf>
    <xf numFmtId="3" fontId="74" fillId="0" borderId="20" xfId="0" applyNumberFormat="1" applyFont="1" applyBorder="1" applyAlignment="1">
      <alignment horizontal="center" wrapText="1"/>
    </xf>
    <xf numFmtId="0" fontId="53" fillId="0" borderId="20" xfId="0" applyFont="1" applyBorder="1"/>
    <xf numFmtId="0" fontId="54" fillId="0" borderId="20" xfId="0" applyFont="1" applyFill="1" applyBorder="1" applyAlignment="1">
      <alignment horizontal="right"/>
    </xf>
    <xf numFmtId="3" fontId="54" fillId="0" borderId="20" xfId="0" applyNumberFormat="1" applyFont="1" applyFill="1" applyBorder="1" applyAlignment="1">
      <alignment horizontal="center"/>
    </xf>
    <xf numFmtId="0" fontId="7" fillId="0" borderId="0" xfId="0" applyFont="1"/>
    <xf numFmtId="3" fontId="76" fillId="0" borderId="0" xfId="0" applyNumberFormat="1" applyFont="1"/>
    <xf numFmtId="3" fontId="135" fillId="0" borderId="0" xfId="1" applyNumberFormat="1" applyFont="1" applyFill="1"/>
    <xf numFmtId="3" fontId="73" fillId="0" borderId="0" xfId="0" applyNumberFormat="1" applyFont="1" applyFill="1"/>
    <xf numFmtId="3" fontId="135" fillId="0" borderId="0" xfId="0" applyNumberFormat="1" applyFont="1" applyFill="1"/>
    <xf numFmtId="3" fontId="15" fillId="0" borderId="0" xfId="0" applyNumberFormat="1" applyFont="1" applyFill="1" applyBorder="1"/>
    <xf numFmtId="0" fontId="136" fillId="0" borderId="20" xfId="0" applyFont="1" applyBorder="1" applyAlignment="1">
      <alignment wrapText="1"/>
    </xf>
    <xf numFmtId="3" fontId="96" fillId="0" borderId="20" xfId="0" applyNumberFormat="1" applyFont="1" applyBorder="1"/>
    <xf numFmtId="3" fontId="137" fillId="0" borderId="20" xfId="0" applyNumberFormat="1" applyFont="1" applyBorder="1" applyAlignment="1">
      <alignment horizontal="center" wrapText="1"/>
    </xf>
    <xf numFmtId="3" fontId="138" fillId="0" borderId="20" xfId="0" applyNumberFormat="1" applyFont="1" applyBorder="1" applyAlignment="1">
      <alignment horizontal="center"/>
    </xf>
    <xf numFmtId="0" fontId="139" fillId="0" borderId="0" xfId="0" applyFont="1"/>
    <xf numFmtId="165" fontId="3" fillId="0" borderId="0" xfId="0" applyNumberFormat="1" applyFont="1" applyAlignment="1">
      <alignment horizontal="right"/>
    </xf>
    <xf numFmtId="0" fontId="39" fillId="0" borderId="4" xfId="0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55" fillId="0" borderId="10" xfId="0" applyFont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0" borderId="11" xfId="0" applyFont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7" fillId="0" borderId="2" xfId="0" applyFont="1" applyBorder="1" applyAlignment="1">
      <alignment horizontal="center" wrapText="1"/>
    </xf>
    <xf numFmtId="0" fontId="57" fillId="0" borderId="7" xfId="0" applyFont="1" applyBorder="1" applyAlignment="1">
      <alignment horizontal="center" wrapText="1"/>
    </xf>
    <xf numFmtId="3" fontId="127" fillId="0" borderId="2" xfId="0" applyNumberFormat="1" applyFont="1" applyBorder="1" applyAlignment="1">
      <alignment horizontal="right" vertical="top" wrapText="1" readingOrder="2"/>
    </xf>
    <xf numFmtId="0" fontId="127" fillId="0" borderId="7" xfId="0" applyFont="1" applyBorder="1" applyAlignment="1">
      <alignment horizontal="right" vertical="top" wrapText="1" readingOrder="2"/>
    </xf>
    <xf numFmtId="0" fontId="0" fillId="0" borderId="0" xfId="0" applyAlignment="1">
      <alignment horizontal="center"/>
    </xf>
    <xf numFmtId="3" fontId="126" fillId="0" borderId="2" xfId="0" applyNumberFormat="1" applyFont="1" applyBorder="1" applyAlignment="1">
      <alignment horizontal="right" vertical="top" wrapText="1" readingOrder="2"/>
    </xf>
    <xf numFmtId="3" fontId="126" fillId="0" borderId="7" xfId="0" applyNumberFormat="1" applyFont="1" applyBorder="1" applyAlignment="1">
      <alignment horizontal="right" vertical="top" wrapText="1" readingOrder="2"/>
    </xf>
    <xf numFmtId="0" fontId="125" fillId="0" borderId="2" xfId="0" applyFont="1" applyBorder="1" applyAlignment="1">
      <alignment horizontal="right" vertical="top" wrapText="1" readingOrder="2"/>
    </xf>
    <xf numFmtId="0" fontId="125" fillId="0" borderId="7" xfId="0" applyFont="1" applyBorder="1" applyAlignment="1">
      <alignment horizontal="right" vertical="top" wrapText="1" readingOrder="2"/>
    </xf>
    <xf numFmtId="3" fontId="125" fillId="0" borderId="2" xfId="0" applyNumberFormat="1" applyFont="1" applyBorder="1" applyAlignment="1">
      <alignment horizontal="right" vertical="top" wrapText="1" readingOrder="2"/>
    </xf>
    <xf numFmtId="3" fontId="125" fillId="0" borderId="7" xfId="0" applyNumberFormat="1" applyFont="1" applyBorder="1" applyAlignment="1">
      <alignment horizontal="right" vertical="top" wrapText="1" readingOrder="2"/>
    </xf>
    <xf numFmtId="3" fontId="123" fillId="0" borderId="2" xfId="0" applyNumberFormat="1" applyFont="1" applyBorder="1" applyAlignment="1">
      <alignment horizontal="right" vertical="top" wrapText="1" readingOrder="2"/>
    </xf>
    <xf numFmtId="3" fontId="123" fillId="0" borderId="7" xfId="0" applyNumberFormat="1" applyFont="1" applyBorder="1" applyAlignment="1">
      <alignment horizontal="right" vertical="top" wrapText="1" readingOrder="2"/>
    </xf>
    <xf numFmtId="0" fontId="123" fillId="0" borderId="2" xfId="0" applyFont="1" applyBorder="1" applyAlignment="1">
      <alignment horizontal="right" vertical="top" wrapText="1" readingOrder="2"/>
    </xf>
    <xf numFmtId="0" fontId="123" fillId="0" borderId="7" xfId="0" applyFont="1" applyBorder="1" applyAlignment="1">
      <alignment horizontal="right" vertical="top" wrapText="1" readingOrder="2"/>
    </xf>
    <xf numFmtId="3" fontId="129" fillId="0" borderId="0" xfId="0" applyNumberFormat="1" applyFont="1" applyAlignment="1">
      <alignment horizontal="left"/>
    </xf>
    <xf numFmtId="3" fontId="132" fillId="0" borderId="18" xfId="0" applyNumberFormat="1" applyFont="1" applyBorder="1" applyAlignment="1">
      <alignment horizontal="center"/>
    </xf>
    <xf numFmtId="3" fontId="132" fillId="0" borderId="12" xfId="0" applyNumberFormat="1" applyFont="1" applyBorder="1" applyAlignment="1">
      <alignment horizontal="center"/>
    </xf>
    <xf numFmtId="3" fontId="132" fillId="0" borderId="19" xfId="0" applyNumberFormat="1" applyFont="1" applyBorder="1" applyAlignment="1">
      <alignment horizontal="center"/>
    </xf>
    <xf numFmtId="3" fontId="130" fillId="0" borderId="0" xfId="0" applyNumberFormat="1" applyFont="1" applyAlignment="1">
      <alignment horizontal="left"/>
    </xf>
    <xf numFmtId="3" fontId="0" fillId="0" borderId="21" xfId="0" applyNumberFormat="1" applyBorder="1"/>
    <xf numFmtId="3" fontId="38" fillId="2" borderId="22" xfId="0" applyNumberFormat="1" applyFont="1" applyFill="1" applyBorder="1"/>
    <xf numFmtId="3" fontId="0" fillId="2" borderId="22" xfId="0" applyNumberFormat="1" applyFill="1" applyBorder="1"/>
    <xf numFmtId="0" fontId="38" fillId="2" borderId="22" xfId="0" applyFont="1" applyFill="1" applyBorder="1"/>
    <xf numFmtId="0" fontId="0" fillId="0" borderId="22" xfId="0" applyBorder="1"/>
    <xf numFmtId="0" fontId="0" fillId="0" borderId="23" xfId="0" applyBorder="1"/>
    <xf numFmtId="3" fontId="0" fillId="0" borderId="24" xfId="0" applyNumberFormat="1" applyBorder="1"/>
    <xf numFmtId="3" fontId="0" fillId="0" borderId="20" xfId="0" applyNumberFormat="1" applyBorder="1"/>
    <xf numFmtId="0" fontId="0" fillId="0" borderId="20" xfId="0" applyBorder="1"/>
    <xf numFmtId="0" fontId="0" fillId="0" borderId="25" xfId="0" applyBorder="1"/>
    <xf numFmtId="0" fontId="38" fillId="0" borderId="25" xfId="0" applyFont="1" applyBorder="1"/>
    <xf numFmtId="3" fontId="0" fillId="0" borderId="26" xfId="0" applyNumberFormat="1" applyBorder="1"/>
    <xf numFmtId="3" fontId="0" fillId="0" borderId="27" xfId="0" applyNumberFormat="1" applyBorder="1"/>
    <xf numFmtId="0" fontId="0" fillId="0" borderId="27" xfId="0" applyBorder="1"/>
    <xf numFmtId="0" fontId="38" fillId="0" borderId="28" xfId="0" applyFont="1" applyBorder="1"/>
    <xf numFmtId="3" fontId="0" fillId="0" borderId="5" xfId="0" applyNumberFormat="1" applyFill="1" applyBorder="1"/>
    <xf numFmtId="3" fontId="38" fillId="0" borderId="5" xfId="0" applyNumberFormat="1" applyFont="1" applyFill="1" applyBorder="1"/>
    <xf numFmtId="0" fontId="38" fillId="0" borderId="5" xfId="0" applyFont="1" applyFill="1" applyBorder="1"/>
    <xf numFmtId="0" fontId="0" fillId="0" borderId="5" xfId="0" applyBorder="1"/>
    <xf numFmtId="3" fontId="1" fillId="0" borderId="24" xfId="0" applyNumberFormat="1" applyFont="1" applyBorder="1"/>
    <xf numFmtId="3" fontId="1" fillId="0" borderId="20" xfId="0" applyNumberFormat="1" applyFont="1" applyBorder="1"/>
    <xf numFmtId="0" fontId="1" fillId="0" borderId="20" xfId="0" applyFont="1" applyBorder="1"/>
    <xf numFmtId="0" fontId="38" fillId="0" borderId="29" xfId="0" applyFont="1" applyBorder="1" applyAlignment="1">
      <alignment wrapText="1"/>
    </xf>
    <xf numFmtId="0" fontId="38" fillId="0" borderId="30" xfId="0" applyFont="1" applyBorder="1" applyAlignment="1">
      <alignment wrapText="1"/>
    </xf>
    <xf numFmtId="0" fontId="38" fillId="0" borderId="30" xfId="0" applyFont="1" applyBorder="1"/>
    <xf numFmtId="0" fontId="0" fillId="0" borderId="3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he-IL"/>
              <a:t>הרכב הכנסות לפי סעיפים</a:t>
            </a:r>
          </a:p>
        </c:rich>
      </c:tx>
      <c:layout>
        <c:manualLayout>
          <c:xMode val="edge"/>
          <c:yMode val="edge"/>
          <c:x val="0.32329385992105331"/>
          <c:y val="8.01604018528205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15169338772408"/>
          <c:y val="0.35982847745468927"/>
          <c:w val="0.81057690077896027"/>
          <c:h val="0.31752705956638722"/>
        </c:manualLayout>
      </c:layout>
      <c:pie3DChart>
        <c:varyColors val="1"/>
        <c:ser>
          <c:idx val="0"/>
          <c:order val="0"/>
          <c:tx>
            <c:strRef>
              <c:f>[1]גיליון1!$B$44:$B$45</c:f>
              <c:strCache>
                <c:ptCount val="1"/>
                <c:pt idx="0">
                  <c:v>הכנסות עצמיות הכנסות ממשלה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softEdge">
              <a:bevelT/>
              <a:contourClr>
                <a:srgbClr val="000000"/>
              </a:contourClr>
            </a:sp3d>
          </c:spPr>
          <c:dLbls>
            <c:dLbl>
              <c:idx val="0"/>
              <c:layout>
                <c:manualLayout>
                  <c:x val="3.1274283485648882E-2"/>
                  <c:y val="-6.5024196930500433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he-IL"/>
                      <a:t>הכנסות עצמיות
67%</a:t>
                    </a:r>
                  </a:p>
                </c:rich>
              </c:tx>
              <c:spPr>
                <a:noFill/>
                <a:ln w="25400">
                  <a:noFill/>
                </a:ln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F-447E-9932-48B1BA3875C6}"/>
                </c:ext>
              </c:extLst>
            </c:dLbl>
            <c:dLbl>
              <c:idx val="1"/>
              <c:layout>
                <c:manualLayout>
                  <c:x val="2.2444293163026662E-2"/>
                  <c:y val="8.9883108873685849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he-IL"/>
                      <a:t>השתתפות ממשלה
33%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8F-447E-9932-48B1BA3875C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[1]גיליון1!$C$44:$C$45</c:f>
              <c:numCache>
                <c:formatCode>General</c:formatCode>
                <c:ptCount val="2"/>
                <c:pt idx="0">
                  <c:v>148687</c:v>
                </c:pt>
                <c:pt idx="1">
                  <c:v>73391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F-447E-9932-48B1BA3875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chemeClr val="bg1">
          <a:lumMod val="75000"/>
        </a:schemeClr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&amp;L&amp;"Times New Roman,רגיל"&amp;16 12/02/2009&amp;C
&amp;"Times New Roman,רגיל"&amp;22עיריית קרית מוצקין
הצעת תקציב לשנת 2009</c:oddHeader>
    </c:headerFooter>
    <c:pageMargins b="1" l="0.75000000000000622" r="0.75000000000000622" t="1" header="0.5" footer="0.5"/>
    <c:pageSetup paperSize="9" orientation="portrait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he-IL"/>
              <a:t>הרכב הוצאות לפי סעיפים</a:t>
            </a:r>
          </a:p>
        </c:rich>
      </c:tx>
      <c:layout>
        <c:manualLayout>
          <c:xMode val="edge"/>
          <c:yMode val="edge"/>
          <c:x val="0.30938194369539745"/>
          <c:y val="4.9733498051254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940119760479389E-2"/>
          <c:y val="0.13964602285253191"/>
          <c:w val="0.79441272613508551"/>
          <c:h val="0.789153075358448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FFC000"/>
            </a:solidFill>
            <a:scene3d>
              <a:camera prst="orthographicFront"/>
              <a:lightRig rig="sunset" dir="t"/>
            </a:scene3d>
            <a:sp3d prstMaterial="dkEdge">
              <a:bevelT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sunse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1-87BB-4CF3-92CA-DC99DE8FB2F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sunse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3-87BB-4CF3-92CA-DC99DE8FB2F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sunse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5-87BB-4CF3-92CA-DC99DE8FB2FD}"/>
              </c:ext>
            </c:extLst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שכר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BB-4CF3-92CA-DC99DE8FB2F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פעולות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BB-4CF3-92CA-DC99DE8FB2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פרעון מלוות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BB-4CF3-92CA-DC99DE8FB2FD}"/>
                </c:ext>
              </c:extLst>
            </c:dLbl>
            <c:dLbl>
              <c:idx val="3"/>
              <c:layout>
                <c:manualLayout>
                  <c:x val="-4.3498477861556124E-3"/>
                  <c:y val="-1.0531858873091099E-2"/>
                </c:manualLayout>
              </c:layout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הוצאות מימון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BB-4CF3-92CA-DC99DE8FB2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גיליון1!$C$201:$C$204</c:f>
              <c:numCache>
                <c:formatCode>#,##0</c:formatCode>
                <c:ptCount val="4"/>
                <c:pt idx="0">
                  <c:v>70054</c:v>
                </c:pt>
                <c:pt idx="1">
                  <c:v>153317</c:v>
                </c:pt>
                <c:pt idx="2">
                  <c:v>8982</c:v>
                </c:pt>
                <c:pt idx="3">
                  <c:v>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BB-4CF3-92CA-DC99DE8FB2F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22"/>
        <c:overlap val="3"/>
        <c:axId val="120610752"/>
        <c:axId val="120611312"/>
      </c:barChart>
      <c:catAx>
        <c:axId val="120610752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one"/>
        <c:crossAx val="120611312"/>
        <c:crosses val="autoZero"/>
        <c:auto val="1"/>
        <c:lblAlgn val="ctr"/>
        <c:lblOffset val="100"/>
        <c:noMultiLvlLbl val="0"/>
      </c:catAx>
      <c:valAx>
        <c:axId val="120611312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10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>
          <a:outerShdw blurRad="50800" dist="50800" dir="5400000" algn="ctr" rotWithShape="0">
            <a:srgbClr val="000000"/>
          </a:outerShdw>
        </a:effectLst>
        <a:scene3d>
          <a:camera prst="orthographicFront"/>
          <a:lightRig rig="threePt" dir="t">
            <a:rot lat="0" lon="0" rev="2400000"/>
          </a:lightRig>
        </a:scene3d>
        <a:sp3d>
          <a:bevelT w="63500"/>
          <a:bevelB w="44450"/>
        </a:sp3d>
      </c:spPr>
    </c:plotArea>
    <c:plotVisOnly val="1"/>
    <c:dispBlanksAs val="gap"/>
    <c:showDLblsOverMax val="0"/>
  </c:chart>
  <c:spPr>
    <a:solidFill>
      <a:srgbClr val="FFFFFF"/>
    </a:solidFill>
    <a:ln w="38100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he-IL"/>
              <a:t>הרכב הוצאות לפי פרקים</a:t>
            </a:r>
          </a:p>
        </c:rich>
      </c:tx>
      <c:layout>
        <c:manualLayout>
          <c:xMode val="edge"/>
          <c:yMode val="edge"/>
          <c:x val="0.34791257823541794"/>
          <c:y val="1.0162475365320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0014403292182"/>
          <c:y val="0.17221387073347871"/>
          <c:w val="0.73218395061728403"/>
          <c:h val="0.64604466230938196"/>
        </c:manualLayout>
      </c:layout>
      <c:doughnutChart>
        <c:varyColors val="1"/>
        <c:ser>
          <c:idx val="1"/>
          <c:order val="0"/>
          <c:dLbls>
            <c:delete val="1"/>
          </c:dLbls>
          <c:cat>
            <c:numRef>
              <c:f>[2]גיליון1!$E$306:$E$311</c:f>
              <c:numCache>
                <c:formatCode>General</c:formatCode>
                <c:ptCount val="6"/>
                <c:pt idx="0">
                  <c:v>13329</c:v>
                </c:pt>
                <c:pt idx="1">
                  <c:v>44952</c:v>
                </c:pt>
                <c:pt idx="2">
                  <c:v>95705</c:v>
                </c:pt>
                <c:pt idx="3">
                  <c:v>960</c:v>
                </c:pt>
                <c:pt idx="4">
                  <c:v>11071</c:v>
                </c:pt>
                <c:pt idx="5">
                  <c:v>32810</c:v>
                </c:pt>
              </c:numCache>
            </c:numRef>
          </c:cat>
          <c:val>
            <c:numRef>
              <c:f>[3]גיליון1!$F$306:$F$311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9CBD-44CF-8E47-1619A88FFF67}"/>
            </c:ext>
          </c:extLst>
        </c:ser>
        <c:ser>
          <c:idx val="2"/>
          <c:order val="1"/>
          <c:spPr>
            <a:solidFill>
              <a:srgbClr val="00B050"/>
            </a:solidFill>
            <a:scene3d>
              <a:camera prst="orthographicFront"/>
              <a:lightRig rig="threePt" dir="t"/>
            </a:scene3d>
            <a:sp3d prstMaterial="dkEdge">
              <a:bevelT/>
            </a:sp3d>
          </c:spPr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2-9CBD-44CF-8E47-1619A88FFF67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76200"/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4-9CBD-44CF-8E47-1619A88FFF6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6-9CBD-44CF-8E47-1619A88FFF67}"/>
              </c:ext>
            </c:extLst>
          </c:dPt>
          <c:dPt>
            <c:idx val="4"/>
            <c:bubble3D val="0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8-9CBD-44CF-8E47-1619A88FFF67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57150"/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A-9CBD-44CF-8E47-1619A88FFF67}"/>
              </c:ext>
            </c:extLst>
          </c:dPt>
          <c:dLbls>
            <c:dLbl>
              <c:idx val="0"/>
              <c:layout>
                <c:manualLayout>
                  <c:x val="9.3640231245604083E-2"/>
                  <c:y val="8.7205966724039227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מנהל כללי</a:t>
                    </a:r>
                  </a:p>
                  <a:p>
                    <a:r>
                      <a:rPr lang="he-IL"/>
                      <a:t>וכספי
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BD-44CF-8E47-1619A88FFF67}"/>
                </c:ext>
              </c:extLst>
            </c:dLbl>
            <c:dLbl>
              <c:idx val="1"/>
              <c:layout>
                <c:manualLayout>
                  <c:x val="3.6815054980872494E-2"/>
                  <c:y val="0.13539873780837641"/>
                </c:manualLayout>
              </c:layout>
              <c:tx>
                <c:rich>
                  <a:bodyPr/>
                  <a:lstStyle/>
                  <a:p>
                    <a:pPr>
                      <a:defRPr sz="1000" b="1"/>
                    </a:pPr>
                    <a:r>
                      <a:rPr lang="he-IL"/>
                      <a:t>שרותים מקומיים
22%</a:t>
                    </a:r>
                  </a:p>
                </c:rich>
              </c:tx>
              <c:numFmt formatCode="General" sourceLinked="0"/>
              <c:spPr>
                <a:solidFill>
                  <a:srgbClr val="FFFFFF"/>
                </a:solidFill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BD-44CF-8E47-1619A88FFF67}"/>
                </c:ext>
              </c:extLst>
            </c:dLbl>
            <c:dLbl>
              <c:idx val="2"/>
              <c:layout>
                <c:manualLayout>
                  <c:x val="-0.18984800919492942"/>
                  <c:y val="-2.7538726333907037E-2"/>
                </c:manualLayout>
              </c:layout>
              <c:tx>
                <c:rich>
                  <a:bodyPr/>
                  <a:lstStyle/>
                  <a:p>
                    <a:pPr>
                      <a:defRPr sz="1000" b="1"/>
                    </a:pPr>
                    <a:r>
                      <a:rPr lang="he-IL"/>
                      <a:t>שרותים ממלכתיים
50%</a:t>
                    </a:r>
                  </a:p>
                </c:rich>
              </c:tx>
              <c:numFmt formatCode="General" sourceLinked="0"/>
              <c:spPr>
                <a:ln>
                  <a:solidFill>
                    <a:schemeClr val="bg1">
                      <a:lumMod val="85000"/>
                    </a:schemeClr>
                  </a:solidFill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BD-44CF-8E47-1619A88FFF67}"/>
                </c:ext>
              </c:extLst>
            </c:dLbl>
            <c:dLbl>
              <c:idx val="3"/>
              <c:layout>
                <c:manualLayout>
                  <c:x val="0.18464395381949839"/>
                  <c:y val="-0.12851405622489959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מפעלים ותשלומים</a:t>
                    </a:r>
                  </a:p>
                  <a:p>
                    <a:r>
                      <a:rPr lang="he-IL"/>
                      <a:t>בלתי רגילים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BD-44CF-8E47-1619A88FFF67}"/>
                </c:ext>
              </c:extLst>
            </c:dLbl>
            <c:dLbl>
              <c:idx val="4"/>
              <c:layout>
                <c:manualLayout>
                  <c:x val="0.14570583088878614"/>
                  <c:y val="-4.3602983362019496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פרעון מילוות</a:t>
                    </a:r>
                  </a:p>
                  <a:p>
                    <a:r>
                      <a:rPr lang="he-IL"/>
                      <a:t>והוצאות מימון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BD-44CF-8E47-1619A88FFF67}"/>
                </c:ext>
              </c:extLst>
            </c:dLbl>
            <c:dLbl>
              <c:idx val="5"/>
              <c:layout>
                <c:manualLayout>
                  <c:x val="0.16900485478530874"/>
                  <c:y val="-1.1474469305794609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הנחות רווחה</a:t>
                    </a:r>
                  </a:p>
                  <a:p>
                    <a:r>
                      <a:rPr lang="he-IL"/>
                      <a:t>ופנסיונרים
17%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BD-44CF-8E47-1619A88FFF67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[2]גיליון1!$E$306:$E$311</c:f>
              <c:numCache>
                <c:formatCode>General</c:formatCode>
                <c:ptCount val="6"/>
                <c:pt idx="0">
                  <c:v>13329</c:v>
                </c:pt>
                <c:pt idx="1">
                  <c:v>44952</c:v>
                </c:pt>
                <c:pt idx="2">
                  <c:v>95705</c:v>
                </c:pt>
                <c:pt idx="3">
                  <c:v>960</c:v>
                </c:pt>
                <c:pt idx="4">
                  <c:v>11071</c:v>
                </c:pt>
                <c:pt idx="5">
                  <c:v>32810</c:v>
                </c:pt>
              </c:numCache>
            </c:numRef>
          </c:cat>
          <c:val>
            <c:numRef>
              <c:f>[3]גיליון1!$G$306:$G$311</c:f>
              <c:numCache>
                <c:formatCode>General</c:formatCode>
                <c:ptCount val="6"/>
                <c:pt idx="0">
                  <c:v>12722</c:v>
                </c:pt>
                <c:pt idx="1">
                  <c:v>41965</c:v>
                </c:pt>
                <c:pt idx="2">
                  <c:v>90737</c:v>
                </c:pt>
                <c:pt idx="3">
                  <c:v>1071</c:v>
                </c:pt>
                <c:pt idx="4">
                  <c:v>11795</c:v>
                </c:pt>
                <c:pt idx="5">
                  <c:v>31450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BD-44CF-8E47-1619A88FFF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8"/>
        <c:holeSize val="1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&amp;L&amp;"Times New Roman,מודגש"&amp;16 08/12/2005&amp;C&amp;"Times New Roman,מודגש"&amp;20&amp;Uעיריית קרית מוצקין
הצעת תקציב לשנת 2010</c:oddHeader>
    </c:headerFooter>
    <c:pageMargins b="1" l="0.75000000000000622" r="0.75000000000000622" t="1" header="0.5" footer="0.5"/>
    <c:pageSetup paperSize="9" orientation="portrait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הרכב הכנסות לפי סעיפים ראשיים</a:t>
            </a:r>
          </a:p>
        </c:rich>
      </c:tx>
      <c:layout>
        <c:manualLayout>
          <c:xMode val="edge"/>
          <c:yMode val="edge"/>
          <c:x val="0.3062883374637933"/>
          <c:y val="4.8059174421379067E-2"/>
        </c:manualLayout>
      </c:layout>
      <c:overlay val="0"/>
    </c:title>
    <c:autoTitleDeleted val="0"/>
    <c:view3D>
      <c:rotX val="3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17533127831636"/>
          <c:y val="0.3747344309234073"/>
          <c:w val="0.62474687621452529"/>
          <c:h val="0.35838059911933129"/>
        </c:manualLayout>
      </c:layout>
      <c:pie3DChart>
        <c:varyColors val="1"/>
        <c:ser>
          <c:idx val="0"/>
          <c:order val="0"/>
          <c:tx>
            <c:strRef>
              <c:f>[1]גיליון1!$B$147:$B$153</c:f>
              <c:strCache>
                <c:ptCount val="1"/>
                <c:pt idx="0">
                  <c:v>ארנונה מים יתר עצמיות השתת' מ.החינוך השתת' מ. הרווחה מענק כללי לאיזון משרדים אחרים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prst="relaxedInse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E74-46C6-89CA-3BF34CC71CC6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dkEdge">
                <a:bevelT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E74-46C6-89CA-3BF34CC71CC6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E74-46C6-89CA-3BF34CC71CC6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E74-46C6-89CA-3BF34CC71CC6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E74-46C6-89CA-3BF34CC71CC6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E74-46C6-89CA-3BF34CC71CC6}"/>
              </c:ext>
            </c:extLst>
          </c:dPt>
          <c:dLbls>
            <c:dLbl>
              <c:idx val="0"/>
              <c:layout>
                <c:manualLayout>
                  <c:x val="9.4871732987399565E-2"/>
                  <c:y val="-2.2038567493112946E-3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ארנונה
45%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74-46C6-89CA-3BF34CC71CC6}"/>
                </c:ext>
              </c:extLst>
            </c:dLbl>
            <c:dLbl>
              <c:idx val="1"/>
              <c:layout>
                <c:manualLayout>
                  <c:x val="1.282051282051282E-2"/>
                  <c:y val="9.4765840220385797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מים
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74-46C6-89CA-3BF34CC71CC6}"/>
                </c:ext>
              </c:extLst>
            </c:dLbl>
            <c:dLbl>
              <c:idx val="2"/>
              <c:layout>
                <c:manualLayout>
                  <c:x val="-1.5384615384615403E-2"/>
                  <c:y val="0.14325068870523433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יתר עצמיות
22%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74-46C6-89CA-3BF34CC71CC6}"/>
                </c:ext>
              </c:extLst>
            </c:dLbl>
            <c:dLbl>
              <c:idx val="3"/>
              <c:layout>
                <c:manualLayout>
                  <c:x val="-5.8883504946497158E-3"/>
                  <c:y val="3.3057851239669422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השתת' מ.החינוך
11%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74-46C6-89CA-3BF34CC71CC6}"/>
                </c:ext>
              </c:extLst>
            </c:dLbl>
            <c:dLbl>
              <c:idx val="4"/>
              <c:layout>
                <c:manualLayout>
                  <c:x val="-5.3846153846153863E-2"/>
                  <c:y val="-7.0523415977961482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השתת' מ.הרווחה
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74-46C6-89CA-3BF34CC71CC6}"/>
                </c:ext>
              </c:extLst>
            </c:dLbl>
            <c:dLbl>
              <c:idx val="5"/>
              <c:layout>
                <c:manualLayout>
                  <c:x val="-5.1282051282050805E-3"/>
                  <c:y val="-5.0688705234159775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מענק</a:t>
                    </a:r>
                    <a:r>
                      <a:rPr lang="he-IL" sz="1100" b="1" baseline="0">
                        <a:cs typeface="+mj-cs"/>
                      </a:rPr>
                      <a:t> כללי לאיזון</a:t>
                    </a:r>
                    <a:r>
                      <a:rPr lang="he-IL" sz="1100" b="1">
                        <a:cs typeface="+mj-cs"/>
                      </a:rPr>
                      <a:t>
13%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74-46C6-89CA-3BF34CC71CC6}"/>
                </c:ext>
              </c:extLst>
            </c:dLbl>
            <c:dLbl>
              <c:idx val="6"/>
              <c:layout>
                <c:manualLayout>
                  <c:x val="4.3589743589743567E-2"/>
                  <c:y val="-3.3057851239669422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משרדים</a:t>
                    </a:r>
                    <a:r>
                      <a:rPr lang="he-IL" sz="1100" b="1" baseline="0">
                        <a:cs typeface="+mj-cs"/>
                      </a:rPr>
                      <a:t> אחרים</a:t>
                    </a:r>
                    <a:r>
                      <a:rPr lang="he-IL" sz="1100" b="1">
                        <a:cs typeface="+mj-cs"/>
                      </a:rPr>
                      <a:t>
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74-46C6-89CA-3BF34CC71CC6}"/>
                </c:ext>
              </c:extLst>
            </c:dLbl>
            <c:spPr>
              <a:noFill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[1]גיליון1!$E$147:$E$153</c:f>
              <c:numCache>
                <c:formatCode>General</c:formatCode>
                <c:ptCount val="7"/>
                <c:pt idx="0">
                  <c:v>98600</c:v>
                </c:pt>
                <c:pt idx="1">
                  <c:v>50</c:v>
                </c:pt>
                <c:pt idx="2">
                  <c:v>50037</c:v>
                </c:pt>
                <c:pt idx="3">
                  <c:v>23285</c:v>
                </c:pt>
                <c:pt idx="4">
                  <c:v>19419</c:v>
                </c:pt>
                <c:pt idx="5">
                  <c:v>29658</c:v>
                </c:pt>
                <c:pt idx="6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74-46C6-89CA-3BF34CC71C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000000000000622" r="0.75000000000000622" t="1" header="0.5" footer="0.5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השוואת סעיפי הצעת תקציב לתקציב 2006</a:t>
            </a:r>
            <a:r>
              <a:rPr lang="he-IL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1"/>
      <c:rotY val="34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[4]גיליון2!$D$151:$D$152</c:f>
              <c:strCache>
                <c:ptCount val="1"/>
                <c:pt idx="0">
                  <c:v>הצעת תקציב 2006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[4]גיליון2!$C$154:$C$157</c:f>
              <c:strCache>
                <c:ptCount val="4"/>
                <c:pt idx="0">
                  <c:v>שכר</c:v>
                </c:pt>
                <c:pt idx="1">
                  <c:v>פעולות</c:v>
                </c:pt>
                <c:pt idx="2">
                  <c:v>פרעון מלוות</c:v>
                </c:pt>
                <c:pt idx="3">
                  <c:v>הוצאות מימון</c:v>
                </c:pt>
              </c:strCache>
            </c:strRef>
          </c:cat>
          <c:val>
            <c:numRef>
              <c:f>[4]גיליון2!$D$154:$D$157</c:f>
              <c:numCache>
                <c:formatCode>General</c:formatCode>
                <c:ptCount val="4"/>
                <c:pt idx="0">
                  <c:v>44572</c:v>
                </c:pt>
                <c:pt idx="1">
                  <c:v>106072</c:v>
                </c:pt>
                <c:pt idx="2">
                  <c:v>11650</c:v>
                </c:pt>
                <c:pt idx="3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5-4C39-9641-2027F96A1F9E}"/>
            </c:ext>
          </c:extLst>
        </c:ser>
        <c:ser>
          <c:idx val="3"/>
          <c:order val="1"/>
          <c:tx>
            <c:strRef>
              <c:f>[4]גיליון2!$G$151:$G$152</c:f>
              <c:strCache>
                <c:ptCount val="1"/>
                <c:pt idx="0">
                  <c:v>תקציב 2005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[4]גיליון2!$C$154:$C$157</c:f>
              <c:strCache>
                <c:ptCount val="4"/>
                <c:pt idx="0">
                  <c:v>שכר</c:v>
                </c:pt>
                <c:pt idx="1">
                  <c:v>פעולות</c:v>
                </c:pt>
                <c:pt idx="2">
                  <c:v>פרעון מלוות</c:v>
                </c:pt>
                <c:pt idx="3">
                  <c:v>הוצאות מימון</c:v>
                </c:pt>
              </c:strCache>
            </c:strRef>
          </c:cat>
          <c:val>
            <c:numRef>
              <c:f>[4]גיליון2!$G$154:$G$157</c:f>
              <c:numCache>
                <c:formatCode>General</c:formatCode>
                <c:ptCount val="4"/>
                <c:pt idx="0">
                  <c:v>44054</c:v>
                </c:pt>
                <c:pt idx="1">
                  <c:v>103067</c:v>
                </c:pt>
                <c:pt idx="2">
                  <c:v>10238</c:v>
                </c:pt>
                <c:pt idx="3">
                  <c:v>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B5-4C39-9641-2027F96A1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2406128"/>
        <c:axId val="202406688"/>
        <c:axId val="121657376"/>
      </c:bar3DChart>
      <c:catAx>
        <c:axId val="202406128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0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406688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06128"/>
        <c:crosses val="min"/>
        <c:crossBetween val="between"/>
      </c:valAx>
      <c:serAx>
        <c:axId val="121657376"/>
        <c:scaling>
          <c:orientation val="maxMin"/>
        </c:scaling>
        <c:delete val="1"/>
        <c:axPos val="b"/>
        <c:majorTickMark val="out"/>
        <c:minorTickMark val="none"/>
        <c:tickLblPos val="none"/>
        <c:crossAx val="202406688"/>
        <c:crosses val="autoZero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 horizontalDpi="-3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 algn="r">
              <a:defRPr>
                <a:cs typeface="+mj-cs"/>
              </a:defRPr>
            </a:pPr>
            <a:r>
              <a:rPr lang="he-IL">
                <a:cs typeface="+mj-cs"/>
              </a:rPr>
              <a:t>השוואת סעיפי הצעת התקציב לתקציב 2015</a:t>
            </a:r>
          </a:p>
        </c:rich>
      </c:tx>
      <c:layout>
        <c:manualLayout>
          <c:xMode val="edge"/>
          <c:yMode val="edge"/>
          <c:x val="0.21841150685180152"/>
          <c:y val="2.7287249065172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22092890562622E-2"/>
          <c:y val="0.16532905296950237"/>
          <c:w val="0.77175853018372775"/>
          <c:h val="0.66773675762440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גיליון2!$D$149:$D$150</c:f>
              <c:strCache>
                <c:ptCount val="2"/>
                <c:pt idx="0">
                  <c:v>הצעת תקציב</c:v>
                </c:pt>
                <c:pt idx="1">
                  <c:v>2016</c:v>
                </c:pt>
              </c:strCache>
            </c:strRef>
          </c:tx>
          <c:invertIfNegative val="0"/>
          <c:cat>
            <c:strRef>
              <c:f>[1]גיליון2!$C$152:$C$155</c:f>
              <c:strCache>
                <c:ptCount val="4"/>
                <c:pt idx="0">
                  <c:v>שכר</c:v>
                </c:pt>
                <c:pt idx="1">
                  <c:v>פעולות</c:v>
                </c:pt>
                <c:pt idx="2">
                  <c:v>פרעון מלוות</c:v>
                </c:pt>
                <c:pt idx="3">
                  <c:v>הוצאות מימון</c:v>
                </c:pt>
              </c:strCache>
            </c:strRef>
          </c:cat>
          <c:val>
            <c:numRef>
              <c:f>גיליון2!$D$152:$D$155</c:f>
              <c:numCache>
                <c:formatCode>#,##0</c:formatCode>
                <c:ptCount val="4"/>
                <c:pt idx="0">
                  <c:v>70054</c:v>
                </c:pt>
                <c:pt idx="1">
                  <c:v>153317</c:v>
                </c:pt>
                <c:pt idx="2">
                  <c:v>8982</c:v>
                </c:pt>
                <c:pt idx="3">
                  <c:v>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A-4122-8055-0B0920E0444D}"/>
            </c:ext>
          </c:extLst>
        </c:ser>
        <c:ser>
          <c:idx val="1"/>
          <c:order val="1"/>
          <c:tx>
            <c:strRef>
              <c:f>גיליון2!$G$149:$G$150</c:f>
              <c:strCache>
                <c:ptCount val="2"/>
                <c:pt idx="0">
                  <c:v>תקציב</c:v>
                </c:pt>
                <c:pt idx="1">
                  <c:v>2015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 prstMaterial="dkEdge">
              <a:bevelT w="63500" h="25400"/>
            </a:sp3d>
          </c:spPr>
          <c:invertIfNegative val="0"/>
          <c:cat>
            <c:strRef>
              <c:f>[1]גיליון2!$C$152:$C$155</c:f>
              <c:strCache>
                <c:ptCount val="4"/>
                <c:pt idx="0">
                  <c:v>שכר</c:v>
                </c:pt>
                <c:pt idx="1">
                  <c:v>פעולות</c:v>
                </c:pt>
                <c:pt idx="2">
                  <c:v>פרעון מלוות</c:v>
                </c:pt>
                <c:pt idx="3">
                  <c:v>הוצאות מימון</c:v>
                </c:pt>
              </c:strCache>
            </c:strRef>
          </c:cat>
          <c:val>
            <c:numRef>
              <c:f>גיליון2!$G$152:$G$155</c:f>
              <c:numCache>
                <c:formatCode>#,##0</c:formatCode>
                <c:ptCount val="4"/>
                <c:pt idx="0">
                  <c:v>66748</c:v>
                </c:pt>
                <c:pt idx="1">
                  <c:v>144283</c:v>
                </c:pt>
                <c:pt idx="2">
                  <c:v>9747</c:v>
                </c:pt>
                <c:pt idx="3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A-4122-8055-0B0920E04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67280"/>
        <c:axId val="203067840"/>
      </c:barChart>
      <c:catAx>
        <c:axId val="203067280"/>
        <c:scaling>
          <c:orientation val="maxMin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>
                <a:cs typeface="+mj-cs"/>
              </a:defRPr>
            </a:pPr>
            <a:endParaRPr lang="en-US"/>
          </a:p>
        </c:txPr>
        <c:crossAx val="20306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3067840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3067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5190186718889"/>
          <c:y val="0.91857793242128805"/>
          <c:w val="0.52865895241355765"/>
          <c:h val="4.3843092066863237E-2"/>
        </c:manualLayout>
      </c:layout>
      <c:overlay val="0"/>
      <c:txPr>
        <a:bodyPr/>
        <a:lstStyle/>
        <a:p>
          <a:pPr>
            <a:defRPr sz="1400" b="1">
              <a:cs typeface="+mj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 alignWithMargins="0">
      <c:oddHeader>&amp;Cהשוואת סעיפי הצעת התקציב לתקציב 2006</c:oddHeader>
    </c:headerFooter>
    <c:pageMargins b="1" l="0.75000000000000622" r="0.75000000000000622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5</xdr:row>
      <xdr:rowOff>76200</xdr:rowOff>
    </xdr:from>
    <xdr:to>
      <xdr:col>7</xdr:col>
      <xdr:colOff>523876</xdr:colOff>
      <xdr:row>34</xdr:row>
      <xdr:rowOff>57150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163</xdr:row>
      <xdr:rowOff>28575</xdr:rowOff>
    </xdr:from>
    <xdr:to>
      <xdr:col>7</xdr:col>
      <xdr:colOff>619126</xdr:colOff>
      <xdr:row>196</xdr:row>
      <xdr:rowOff>85725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267</xdr:row>
      <xdr:rowOff>161925</xdr:rowOff>
    </xdr:from>
    <xdr:to>
      <xdr:col>7</xdr:col>
      <xdr:colOff>619125</xdr:colOff>
      <xdr:row>298</xdr:row>
      <xdr:rowOff>85725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419100</xdr:colOff>
      <xdr:row>107</xdr:row>
      <xdr:rowOff>123825</xdr:rowOff>
    </xdr:from>
    <xdr:to>
      <xdr:col>7</xdr:col>
      <xdr:colOff>133350</xdr:colOff>
      <xdr:row>139</xdr:row>
      <xdr:rowOff>95250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109</xdr:row>
      <xdr:rowOff>0</xdr:rowOff>
    </xdr:from>
    <xdr:to>
      <xdr:col>7</xdr:col>
      <xdr:colOff>600075</xdr:colOff>
      <xdr:row>109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109</xdr:row>
      <xdr:rowOff>0</xdr:rowOff>
    </xdr:from>
    <xdr:to>
      <xdr:col>7</xdr:col>
      <xdr:colOff>400050</xdr:colOff>
      <xdr:row>109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42928400" y="20183475"/>
          <a:ext cx="3333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he-I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2007</a:t>
          </a:r>
        </a:p>
      </xdr:txBody>
    </xdr:sp>
    <xdr:clientData/>
  </xdr:twoCellAnchor>
  <xdr:twoCellAnchor>
    <xdr:from>
      <xdr:col>7</xdr:col>
      <xdr:colOff>0</xdr:colOff>
      <xdr:row>109</xdr:row>
      <xdr:rowOff>0</xdr:rowOff>
    </xdr:from>
    <xdr:to>
      <xdr:col>7</xdr:col>
      <xdr:colOff>352425</xdr:colOff>
      <xdr:row>109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42976025" y="20183475"/>
          <a:ext cx="3524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he-I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2006</a:t>
          </a:r>
        </a:p>
      </xdr:txBody>
    </xdr:sp>
    <xdr:clientData/>
  </xdr:twoCellAnchor>
  <xdr:twoCellAnchor>
    <xdr:from>
      <xdr:col>0</xdr:col>
      <xdr:colOff>38100</xdr:colOff>
      <xdr:row>108</xdr:row>
      <xdr:rowOff>114300</xdr:rowOff>
    </xdr:from>
    <xdr:to>
      <xdr:col>7</xdr:col>
      <xdr:colOff>581025</xdr:colOff>
      <xdr:row>145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-f1\users\takziv\My%20Documents\&#1514;&#1511;&#1510;&#1497;&#1489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Downloads/&#1514;&#1511;&#1510;&#1497;&#1489;%202013%20&#1500;&#1492;&#1491;&#1508;&#1505;&#149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nv13/Local%20Settings/Temporary%20Internet%20Files/Content.Outlook/TTHEPPYB/&#1514;&#1511;&#1510;&#1497;&#1489;%20&#1500;&#1492;&#1491;&#1508;&#1505;&#1492;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nv13/Local%20Settings/Temporary%20Internet%20Files/Content.Outlook/TTHEPPYB/&#1514;&#1511;&#1510;&#1497;&#1489;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  <sheetName val="גיליון3"/>
      <sheetName val="גיליון4"/>
      <sheetName val="גיליון5"/>
      <sheetName val="גיליון6"/>
      <sheetName val="גיליון7"/>
    </sheetNames>
    <sheetDataSet>
      <sheetData sheetId="0">
        <row r="44">
          <cell r="B44" t="str">
            <v>הכנסות עצמיות</v>
          </cell>
          <cell r="C44">
            <v>148687</v>
          </cell>
        </row>
        <row r="45">
          <cell r="B45" t="str">
            <v>הכנסות ממשלה</v>
          </cell>
          <cell r="C45">
            <v>73391</v>
          </cell>
        </row>
        <row r="147">
          <cell r="B147" t="str">
            <v>ארנונה</v>
          </cell>
          <cell r="E147">
            <v>98600</v>
          </cell>
        </row>
        <row r="148">
          <cell r="B148" t="str">
            <v>מים</v>
          </cell>
          <cell r="E148">
            <v>50</v>
          </cell>
        </row>
        <row r="149">
          <cell r="B149" t="str">
            <v>יתר עצמיות</v>
          </cell>
          <cell r="E149">
            <v>50037</v>
          </cell>
        </row>
        <row r="150">
          <cell r="B150" t="str">
            <v>השתת' מ.החינוך</v>
          </cell>
          <cell r="E150">
            <v>23285</v>
          </cell>
        </row>
        <row r="151">
          <cell r="B151" t="str">
            <v>השתת' מ. הרווחה</v>
          </cell>
          <cell r="E151">
            <v>19419</v>
          </cell>
        </row>
        <row r="152">
          <cell r="B152" t="str">
            <v>מענק כללי לאיזון</v>
          </cell>
          <cell r="E152">
            <v>29658</v>
          </cell>
        </row>
        <row r="153">
          <cell r="B153" t="str">
            <v>משרדים אחרים</v>
          </cell>
          <cell r="E153">
            <v>1029</v>
          </cell>
        </row>
      </sheetData>
      <sheetData sheetId="1">
        <row r="152">
          <cell r="C152" t="str">
            <v>שכר</v>
          </cell>
        </row>
        <row r="153">
          <cell r="C153" t="str">
            <v>פעולות</v>
          </cell>
        </row>
        <row r="154">
          <cell r="C154" t="str">
            <v>פרעון מלוות</v>
          </cell>
        </row>
        <row r="155">
          <cell r="C155" t="str">
            <v>הוצאות מימון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  <sheetName val="גיליון3"/>
      <sheetName val="גיליון4"/>
      <sheetName val="גיליון5"/>
      <sheetName val="גיליון6"/>
      <sheetName val="גיליון7"/>
    </sheetNames>
    <sheetDataSet>
      <sheetData sheetId="0">
        <row r="44">
          <cell r="B44" t="str">
            <v>הכנסות עצמיות</v>
          </cell>
        </row>
        <row r="306">
          <cell r="E306">
            <v>13329</v>
          </cell>
        </row>
        <row r="307">
          <cell r="E307">
            <v>44952</v>
          </cell>
        </row>
        <row r="308">
          <cell r="E308">
            <v>95705</v>
          </cell>
        </row>
        <row r="309">
          <cell r="E309">
            <v>960</v>
          </cell>
        </row>
        <row r="310">
          <cell r="E310">
            <v>11071</v>
          </cell>
        </row>
        <row r="311">
          <cell r="E311">
            <v>32810</v>
          </cell>
        </row>
      </sheetData>
      <sheetData sheetId="1">
        <row r="149">
          <cell r="D149" t="str">
            <v>הצעת תקציב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  <sheetName val="גיליון3"/>
      <sheetName val="גיליון4"/>
      <sheetName val="גיליון5"/>
      <sheetName val="גיליון6"/>
      <sheetName val="גיליון7"/>
    </sheetNames>
    <sheetDataSet>
      <sheetData sheetId="0">
        <row r="148">
          <cell r="D148" t="str">
            <v>ארנונה</v>
          </cell>
        </row>
        <row r="306">
          <cell r="G306">
            <v>12722</v>
          </cell>
        </row>
        <row r="307">
          <cell r="G307">
            <v>41965</v>
          </cell>
        </row>
        <row r="308">
          <cell r="G308">
            <v>90737</v>
          </cell>
        </row>
        <row r="309">
          <cell r="G309">
            <v>1071</v>
          </cell>
        </row>
        <row r="310">
          <cell r="G310">
            <v>11795</v>
          </cell>
        </row>
        <row r="311">
          <cell r="G311">
            <v>31450</v>
          </cell>
        </row>
      </sheetData>
      <sheetData sheetId="1">
        <row r="149">
          <cell r="D149" t="str">
            <v>הצעת תקציב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  <sheetName val="גיליון3"/>
      <sheetName val="גיליון4"/>
      <sheetName val="גיליון5"/>
    </sheetNames>
    <sheetDataSet>
      <sheetData sheetId="0"/>
      <sheetData sheetId="1">
        <row r="151">
          <cell r="D151" t="str">
            <v>הצעת תקציב</v>
          </cell>
          <cell r="G151" t="str">
            <v>תקציב</v>
          </cell>
        </row>
        <row r="152">
          <cell r="D152">
            <v>2006</v>
          </cell>
          <cell r="G152">
            <v>2005</v>
          </cell>
        </row>
        <row r="154">
          <cell r="C154" t="str">
            <v>שכר</v>
          </cell>
          <cell r="D154">
            <v>44572</v>
          </cell>
          <cell r="G154">
            <v>44054</v>
          </cell>
        </row>
        <row r="155">
          <cell r="C155" t="str">
            <v>פעולות</v>
          </cell>
          <cell r="D155">
            <v>106072</v>
          </cell>
          <cell r="G155">
            <v>103067</v>
          </cell>
        </row>
        <row r="156">
          <cell r="C156" t="str">
            <v>פרעון מלוות</v>
          </cell>
          <cell r="D156">
            <v>11650</v>
          </cell>
          <cell r="G156">
            <v>10238</v>
          </cell>
        </row>
        <row r="157">
          <cell r="C157" t="str">
            <v>הוצאות מימון</v>
          </cell>
          <cell r="D157">
            <v>1210</v>
          </cell>
          <cell r="G157">
            <v>1609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3:H313"/>
  <sheetViews>
    <sheetView rightToLeft="1" view="pageLayout" topLeftCell="A70" zoomScaleNormal="100" workbookViewId="0">
      <selection activeCell="C82" sqref="C82"/>
    </sheetView>
  </sheetViews>
  <sheetFormatPr defaultRowHeight="15"/>
  <cols>
    <col min="2" max="2" width="14.7109375" customWidth="1"/>
    <col min="3" max="3" width="9.28515625" bestFit="1" customWidth="1"/>
    <col min="13" max="13" width="8.5703125" customWidth="1"/>
  </cols>
  <sheetData>
    <row r="43" spans="2:5">
      <c r="B43" s="1"/>
      <c r="C43" s="2" t="s">
        <v>0</v>
      </c>
      <c r="D43" s="3"/>
      <c r="E43" s="4" t="s">
        <v>1</v>
      </c>
    </row>
    <row r="44" spans="2:5">
      <c r="B44" s="3" t="s">
        <v>2</v>
      </c>
      <c r="C44" s="5">
        <f>C74</f>
        <v>156559</v>
      </c>
      <c r="D44" s="1"/>
      <c r="E44" s="1">
        <v>1</v>
      </c>
    </row>
    <row r="45" spans="2:5">
      <c r="B45" s="3" t="s">
        <v>3</v>
      </c>
      <c r="C45" s="6">
        <f>C98</f>
        <v>77714</v>
      </c>
      <c r="D45" s="1"/>
      <c r="E45" s="1">
        <v>2</v>
      </c>
    </row>
    <row r="46" spans="2:5">
      <c r="C46" s="7">
        <f>SUM(C44:C45)</f>
        <v>234273</v>
      </c>
    </row>
    <row r="53" spans="1:8">
      <c r="F53" s="8"/>
      <c r="H53" s="9">
        <v>8</v>
      </c>
    </row>
    <row r="58" spans="1:8" ht="15.75">
      <c r="A58" s="10"/>
      <c r="B58" s="11" t="s">
        <v>4</v>
      </c>
      <c r="C58" s="10"/>
      <c r="D58" s="12"/>
      <c r="E58" s="12"/>
    </row>
    <row r="59" spans="1:8" ht="15.75">
      <c r="C59" s="13"/>
    </row>
    <row r="60" spans="1:8">
      <c r="A60" s="14"/>
      <c r="B60" s="14"/>
      <c r="C60" s="14"/>
      <c r="D60" s="14"/>
      <c r="E60" s="15" t="s">
        <v>5</v>
      </c>
      <c r="F60" s="16"/>
      <c r="G60" s="17" t="s">
        <v>5</v>
      </c>
    </row>
    <row r="61" spans="1:8">
      <c r="A61" s="18" t="s">
        <v>6</v>
      </c>
      <c r="B61" s="19"/>
      <c r="C61" s="17" t="s">
        <v>0</v>
      </c>
      <c r="D61" s="20"/>
      <c r="E61" s="15" t="s">
        <v>7</v>
      </c>
      <c r="F61" s="21"/>
      <c r="G61" s="17" t="s">
        <v>8</v>
      </c>
    </row>
    <row r="62" spans="1:8">
      <c r="A62" s="22"/>
      <c r="B62" s="22"/>
      <c r="C62" s="23"/>
      <c r="E62" s="23"/>
      <c r="G62" s="23"/>
    </row>
    <row r="63" spans="1:8">
      <c r="A63" s="24" t="s">
        <v>9</v>
      </c>
      <c r="B63" s="22"/>
      <c r="C63" s="25">
        <v>105050</v>
      </c>
      <c r="D63" s="26"/>
      <c r="E63" s="27">
        <f>C63/C74</f>
        <v>0.67099304415587735</v>
      </c>
      <c r="F63" s="28"/>
      <c r="G63" s="27">
        <f>C63/C46</f>
        <v>0.44840848070413575</v>
      </c>
    </row>
    <row r="64" spans="1:8">
      <c r="A64" s="24" t="s">
        <v>10</v>
      </c>
      <c r="B64" s="22"/>
      <c r="C64" s="29">
        <v>40</v>
      </c>
      <c r="D64" s="26"/>
      <c r="E64" s="27">
        <f>C64/C74</f>
        <v>2.5549473361480339E-4</v>
      </c>
      <c r="F64" s="28"/>
      <c r="G64" s="27">
        <f>C64/C46</f>
        <v>1.7074097313817641E-4</v>
      </c>
    </row>
    <row r="65" spans="1:7">
      <c r="A65" s="24" t="s">
        <v>11</v>
      </c>
      <c r="B65" s="22"/>
      <c r="C65" s="29">
        <v>2450</v>
      </c>
      <c r="D65" s="26"/>
      <c r="E65" s="27">
        <f>C65/C74</f>
        <v>1.5649052433906706E-2</v>
      </c>
      <c r="F65" s="28"/>
      <c r="G65" s="27">
        <f>C65/C46</f>
        <v>1.0457884604713304E-2</v>
      </c>
    </row>
    <row r="66" spans="1:7">
      <c r="A66" s="24" t="s">
        <v>12</v>
      </c>
      <c r="B66" s="22"/>
      <c r="C66" s="29">
        <v>25</v>
      </c>
      <c r="D66" s="26"/>
      <c r="E66" s="27">
        <f>C66/C74</f>
        <v>1.596842085092521E-4</v>
      </c>
      <c r="F66" s="28"/>
      <c r="G66" s="27">
        <f>C66/C46</f>
        <v>1.0671310821136025E-4</v>
      </c>
    </row>
    <row r="67" spans="1:7">
      <c r="A67" s="24" t="s">
        <v>13</v>
      </c>
      <c r="B67" s="22"/>
      <c r="C67" s="29">
        <v>3100</v>
      </c>
      <c r="D67" s="26"/>
      <c r="E67" s="27">
        <f>C67/C74</f>
        <v>1.9800841855147262E-2</v>
      </c>
      <c r="F67" s="28"/>
      <c r="G67" s="27">
        <f>C67/C46</f>
        <v>1.3232425418208672E-2</v>
      </c>
    </row>
    <row r="68" spans="1:7">
      <c r="A68" s="24" t="s">
        <v>14</v>
      </c>
      <c r="B68" s="22"/>
      <c r="C68" s="29">
        <v>4217</v>
      </c>
      <c r="D68" s="26"/>
      <c r="E68" s="27">
        <f>C68/C74</f>
        <v>2.6935532291340644E-2</v>
      </c>
      <c r="F68" s="28"/>
      <c r="G68" s="27">
        <f>C68/C46</f>
        <v>1.8000367093092245E-2</v>
      </c>
    </row>
    <row r="69" spans="1:7">
      <c r="A69" s="30" t="s">
        <v>15</v>
      </c>
      <c r="B69" s="22"/>
      <c r="C69" s="29">
        <v>27947</v>
      </c>
      <c r="D69" s="26"/>
      <c r="E69" s="27">
        <f>C69/C74</f>
        <v>0.17850778300832273</v>
      </c>
      <c r="F69" s="28"/>
      <c r="G69" s="27">
        <f>C69/C46</f>
        <v>0.1192924494073154</v>
      </c>
    </row>
    <row r="70" spans="1:7">
      <c r="A70" s="24" t="s">
        <v>16</v>
      </c>
      <c r="B70" s="31"/>
      <c r="C70" s="25">
        <v>1948</v>
      </c>
      <c r="D70" s="26"/>
      <c r="E70" s="27">
        <f>C70/C74</f>
        <v>1.2442593527040923E-2</v>
      </c>
      <c r="F70" s="28"/>
      <c r="G70" s="27">
        <f>C70/C46</f>
        <v>8.3150853918291905E-3</v>
      </c>
    </row>
    <row r="71" spans="1:7">
      <c r="A71" s="24" t="s">
        <v>17</v>
      </c>
      <c r="B71" s="22"/>
      <c r="C71" s="25">
        <v>576</v>
      </c>
      <c r="D71" s="26"/>
      <c r="E71" s="27">
        <f>C71/C74</f>
        <v>3.6791241640531684E-3</v>
      </c>
      <c r="F71" s="28"/>
      <c r="G71" s="27">
        <f>C71/C46</f>
        <v>2.4586700131897401E-3</v>
      </c>
    </row>
    <row r="72" spans="1:7">
      <c r="A72" s="24" t="s">
        <v>18</v>
      </c>
      <c r="B72" s="22"/>
      <c r="C72" s="25">
        <v>1665</v>
      </c>
      <c r="D72" s="26"/>
      <c r="E72" s="27">
        <f>C72/C74</f>
        <v>1.0634968286716191E-2</v>
      </c>
      <c r="F72" s="28"/>
      <c r="G72" s="27">
        <f>C72/C46</f>
        <v>7.1070930068765923E-3</v>
      </c>
    </row>
    <row r="73" spans="1:7" ht="16.5">
      <c r="A73" s="24" t="s">
        <v>19</v>
      </c>
      <c r="B73" s="31"/>
      <c r="C73" s="32">
        <v>9541</v>
      </c>
      <c r="D73" s="33"/>
      <c r="E73" s="34">
        <f>C73/C74</f>
        <v>6.0941881335470974E-2</v>
      </c>
      <c r="F73" s="35"/>
      <c r="G73" s="27">
        <f>C73/C46</f>
        <v>4.0725990617783529E-2</v>
      </c>
    </row>
    <row r="74" spans="1:7" ht="16.5">
      <c r="A74" s="24" t="s">
        <v>20</v>
      </c>
      <c r="B74" s="36"/>
      <c r="C74" s="37">
        <f>SUM(C63:C73)</f>
        <v>156559</v>
      </c>
      <c r="D74" s="38"/>
      <c r="E74" s="39">
        <f>SUM(E63:E73)</f>
        <v>0.99999999999999989</v>
      </c>
      <c r="F74" s="40"/>
      <c r="G74" s="39">
        <f>SUM(G63:G73)</f>
        <v>0.66827590033849404</v>
      </c>
    </row>
    <row r="75" spans="1:7">
      <c r="C75" s="22"/>
      <c r="D75" s="22"/>
      <c r="E75" s="22"/>
    </row>
    <row r="76" spans="1:7">
      <c r="C76" s="22"/>
      <c r="D76" s="22"/>
      <c r="E76" s="31"/>
    </row>
    <row r="77" spans="1:7">
      <c r="A77" s="41"/>
      <c r="B77" s="17" t="s">
        <v>21</v>
      </c>
      <c r="C77" s="42"/>
      <c r="D77" s="43"/>
    </row>
    <row r="78" spans="1:7">
      <c r="A78" s="22"/>
      <c r="B78" s="22"/>
      <c r="C78" s="22"/>
      <c r="E78" s="44"/>
    </row>
    <row r="79" spans="1:7">
      <c r="A79" s="18" t="s">
        <v>6</v>
      </c>
      <c r="B79" s="22"/>
      <c r="C79" s="16"/>
      <c r="D79" s="16"/>
      <c r="E79" s="17" t="s">
        <v>5</v>
      </c>
      <c r="F79" s="45"/>
    </row>
    <row r="80" spans="1:7">
      <c r="A80" s="22"/>
      <c r="B80" s="22"/>
      <c r="C80" s="17" t="s">
        <v>0</v>
      </c>
      <c r="D80" s="21"/>
      <c r="E80" s="17" t="s">
        <v>8</v>
      </c>
      <c r="F80" s="45"/>
    </row>
    <row r="81" spans="1:7">
      <c r="A81" s="24" t="s">
        <v>22</v>
      </c>
      <c r="B81" s="22"/>
      <c r="C81" s="29">
        <v>77050</v>
      </c>
      <c r="D81" s="26"/>
      <c r="E81" s="27">
        <f>C81/C46</f>
        <v>0.32888979950741232</v>
      </c>
    </row>
    <row r="82" spans="1:7" ht="16.5">
      <c r="A82" s="24" t="s">
        <v>23</v>
      </c>
      <c r="B82" s="22"/>
      <c r="C82" s="46">
        <v>5000</v>
      </c>
      <c r="D82" s="33"/>
      <c r="E82" s="47">
        <f>C82/C46</f>
        <v>2.1342621642272051E-2</v>
      </c>
    </row>
    <row r="83" spans="1:7" ht="16.5">
      <c r="A83" s="24" t="s">
        <v>24</v>
      </c>
      <c r="B83" s="22"/>
      <c r="C83" s="48">
        <f>SUM(C81:C82)</f>
        <v>82050</v>
      </c>
      <c r="D83" s="26"/>
      <c r="E83" s="49">
        <f>C83/C46</f>
        <v>0.35023242114968434</v>
      </c>
    </row>
    <row r="84" spans="1:7" ht="16.5">
      <c r="A84" s="24" t="s">
        <v>25</v>
      </c>
      <c r="B84" s="22"/>
      <c r="C84" s="50">
        <v>23000</v>
      </c>
      <c r="D84" s="26"/>
      <c r="E84" s="47">
        <f>C84/C46</f>
        <v>9.8176059554451425E-2</v>
      </c>
    </row>
    <row r="85" spans="1:7" ht="16.5">
      <c r="A85" s="24" t="s">
        <v>26</v>
      </c>
      <c r="B85" s="22"/>
      <c r="C85" s="37">
        <f>SUM(C83:C84)</f>
        <v>105050</v>
      </c>
      <c r="D85" s="38"/>
      <c r="E85" s="39">
        <f>SUM(E83:E84)</f>
        <v>0.44840848070413575</v>
      </c>
    </row>
    <row r="86" spans="1:7">
      <c r="C86" s="22"/>
      <c r="D86" s="22"/>
      <c r="E86" s="22"/>
      <c r="G86" s="51"/>
    </row>
    <row r="87" spans="1:7">
      <c r="C87" s="22"/>
      <c r="D87" s="22"/>
      <c r="E87" s="22"/>
      <c r="G87" s="51"/>
    </row>
    <row r="88" spans="1:7" ht="15.75">
      <c r="A88" s="52"/>
      <c r="B88" s="52"/>
      <c r="C88" s="53" t="s">
        <v>27</v>
      </c>
      <c r="D88" s="54"/>
    </row>
    <row r="89" spans="1:7" ht="15.75">
      <c r="A89" s="55"/>
      <c r="B89" s="22"/>
      <c r="C89" s="22"/>
    </row>
    <row r="90" spans="1:7">
      <c r="A90" s="18" t="s">
        <v>6</v>
      </c>
      <c r="B90" s="44"/>
      <c r="C90" s="14"/>
      <c r="D90" s="14"/>
      <c r="E90" s="15" t="s">
        <v>5</v>
      </c>
      <c r="F90" s="16"/>
      <c r="G90" s="17" t="s">
        <v>5</v>
      </c>
    </row>
    <row r="91" spans="1:7">
      <c r="A91" s="22"/>
      <c r="B91" s="22"/>
      <c r="C91" s="17" t="s">
        <v>0</v>
      </c>
      <c r="D91" s="20"/>
      <c r="E91" s="15" t="s">
        <v>7</v>
      </c>
      <c r="F91" s="21"/>
      <c r="G91" s="17" t="s">
        <v>8</v>
      </c>
    </row>
    <row r="92" spans="1:7">
      <c r="A92" s="24" t="s">
        <v>28</v>
      </c>
      <c r="B92" s="22"/>
      <c r="C92" s="29">
        <v>30598</v>
      </c>
      <c r="D92" s="26"/>
      <c r="E92" s="27">
        <f>C92/C98</f>
        <v>0.39372571222688318</v>
      </c>
      <c r="F92" s="28"/>
      <c r="G92" s="27">
        <f>C92/C46</f>
        <v>0.13060830740204804</v>
      </c>
    </row>
    <row r="93" spans="1:7">
      <c r="A93" s="24" t="s">
        <v>29</v>
      </c>
      <c r="B93" s="22"/>
      <c r="C93" s="25">
        <v>26037</v>
      </c>
      <c r="D93" s="26"/>
      <c r="E93" s="27">
        <f>C93/C98</f>
        <v>0.33503615822116994</v>
      </c>
      <c r="F93" s="28"/>
      <c r="G93" s="27">
        <f>C93/C46</f>
        <v>0.11113956793996747</v>
      </c>
    </row>
    <row r="94" spans="1:7">
      <c r="A94" s="24" t="s">
        <v>30</v>
      </c>
      <c r="B94" s="22"/>
      <c r="C94" s="25">
        <v>19992</v>
      </c>
      <c r="D94" s="26"/>
      <c r="E94" s="27">
        <f>C94/C98</f>
        <v>0.25725094577553592</v>
      </c>
      <c r="F94" s="28"/>
      <c r="G94" s="27">
        <f>C94/C46</f>
        <v>8.5336338374460571E-2</v>
      </c>
    </row>
    <row r="95" spans="1:7">
      <c r="A95" s="24" t="s">
        <v>31</v>
      </c>
      <c r="B95" s="22"/>
      <c r="C95" s="25">
        <v>305</v>
      </c>
      <c r="D95" s="26"/>
      <c r="E95" s="27">
        <f>C95/C98</f>
        <v>3.9246467817896386E-3</v>
      </c>
      <c r="F95" s="28"/>
      <c r="G95" s="27">
        <f>C95/C46</f>
        <v>1.301899920178595E-3</v>
      </c>
    </row>
    <row r="96" spans="1:7">
      <c r="A96" s="24" t="s">
        <v>32</v>
      </c>
      <c r="B96" s="22"/>
      <c r="C96" s="56">
        <v>173</v>
      </c>
      <c r="D96" s="57"/>
      <c r="E96" s="34">
        <f>C96/C98</f>
        <v>2.2261111254085492E-3</v>
      </c>
      <c r="F96" s="35"/>
      <c r="G96" s="27">
        <f>C96/C46</f>
        <v>7.3845470882261295E-4</v>
      </c>
    </row>
    <row r="97" spans="1:8">
      <c r="A97" s="432" t="s">
        <v>33</v>
      </c>
      <c r="B97" s="432"/>
      <c r="C97" s="58">
        <v>609</v>
      </c>
      <c r="D97" s="57"/>
      <c r="E97" s="59">
        <f>C97/C98</f>
        <v>7.8364258692127549E-3</v>
      </c>
      <c r="F97" s="35"/>
      <c r="G97" s="60">
        <f>C97/C46</f>
        <v>2.5995313160287357E-3</v>
      </c>
    </row>
    <row r="98" spans="1:8" ht="16.5">
      <c r="A98" s="24" t="s">
        <v>34</v>
      </c>
      <c r="B98" s="22"/>
      <c r="C98" s="61">
        <f>SUM(C92:C97)</f>
        <v>77714</v>
      </c>
      <c r="D98" s="38"/>
      <c r="E98" s="39">
        <f>SUM(E92:E97)</f>
        <v>1</v>
      </c>
      <c r="F98" s="62"/>
      <c r="G98" s="39">
        <f>SUM(G92:G97)</f>
        <v>0.33172409966150607</v>
      </c>
    </row>
    <row r="102" spans="1:8">
      <c r="D102" s="63"/>
    </row>
    <row r="104" spans="1:8">
      <c r="H104" s="9">
        <v>9</v>
      </c>
    </row>
    <row r="146" spans="2:8">
      <c r="B146" s="64" t="s">
        <v>6</v>
      </c>
      <c r="C146" s="65"/>
      <c r="D146" s="65"/>
      <c r="E146" s="64" t="s">
        <v>0</v>
      </c>
    </row>
    <row r="147" spans="2:8">
      <c r="B147" s="66" t="s">
        <v>9</v>
      </c>
      <c r="C147" s="67"/>
      <c r="D147" s="67"/>
      <c r="E147" s="68">
        <f>C63</f>
        <v>105050</v>
      </c>
    </row>
    <row r="148" spans="2:8">
      <c r="B148" s="69" t="s">
        <v>35</v>
      </c>
      <c r="C148" s="65"/>
      <c r="D148" s="65"/>
      <c r="E148" s="70">
        <f>C64</f>
        <v>40</v>
      </c>
    </row>
    <row r="149" spans="2:8">
      <c r="B149" s="69" t="s">
        <v>36</v>
      </c>
      <c r="C149" s="65"/>
      <c r="D149" s="65"/>
      <c r="E149" s="71">
        <f>C74-C63-C64</f>
        <v>51469</v>
      </c>
    </row>
    <row r="150" spans="2:8">
      <c r="B150" t="s">
        <v>37</v>
      </c>
      <c r="E150" s="72">
        <f>C93</f>
        <v>26037</v>
      </c>
    </row>
    <row r="151" spans="2:8">
      <c r="B151" t="s">
        <v>38</v>
      </c>
      <c r="E151" s="72">
        <f>C94</f>
        <v>19992</v>
      </c>
    </row>
    <row r="152" spans="2:8">
      <c r="B152" t="s">
        <v>39</v>
      </c>
      <c r="E152" s="70">
        <f>C92</f>
        <v>30598</v>
      </c>
    </row>
    <row r="153" spans="2:8">
      <c r="B153" t="s">
        <v>40</v>
      </c>
      <c r="E153" s="73">
        <f>C95+C96+C97</f>
        <v>1087</v>
      </c>
    </row>
    <row r="154" spans="2:8">
      <c r="B154" s="74" t="s">
        <v>41</v>
      </c>
      <c r="E154" s="75">
        <f>SUM(E147:E153)</f>
        <v>234273</v>
      </c>
    </row>
    <row r="157" spans="2:8">
      <c r="H157" s="9">
        <v>10</v>
      </c>
    </row>
    <row r="200" spans="2:5">
      <c r="B200" s="64" t="s">
        <v>6</v>
      </c>
      <c r="C200" s="64" t="s">
        <v>0</v>
      </c>
      <c r="D200" s="64"/>
      <c r="E200" s="64" t="s">
        <v>1</v>
      </c>
    </row>
    <row r="201" spans="2:5">
      <c r="B201" t="s">
        <v>42</v>
      </c>
      <c r="C201" s="76">
        <v>70054</v>
      </c>
      <c r="E201">
        <v>1</v>
      </c>
    </row>
    <row r="202" spans="2:5">
      <c r="B202" t="s">
        <v>43</v>
      </c>
      <c r="C202" s="76">
        <v>153317</v>
      </c>
      <c r="E202">
        <v>2</v>
      </c>
    </row>
    <row r="203" spans="2:5">
      <c r="B203" t="s">
        <v>44</v>
      </c>
      <c r="C203" s="76">
        <v>8982</v>
      </c>
      <c r="E203">
        <v>3</v>
      </c>
    </row>
    <row r="204" spans="2:5">
      <c r="B204" t="s">
        <v>45</v>
      </c>
      <c r="C204" s="77">
        <v>1920</v>
      </c>
      <c r="E204">
        <v>4</v>
      </c>
    </row>
    <row r="205" spans="2:5">
      <c r="C205" s="76"/>
    </row>
    <row r="206" spans="2:5">
      <c r="B206" s="78" t="s">
        <v>41</v>
      </c>
      <c r="C206" s="7">
        <f>C201+C202+C203+C204</f>
        <v>234273</v>
      </c>
    </row>
    <row r="210" spans="1:8">
      <c r="H210" s="9">
        <v>11</v>
      </c>
    </row>
    <row r="216" spans="1:8">
      <c r="B216" s="12"/>
      <c r="C216" s="79"/>
      <c r="D216" s="17" t="s">
        <v>46</v>
      </c>
      <c r="E216" s="79"/>
      <c r="F216" s="12"/>
    </row>
    <row r="218" spans="1:8" ht="45">
      <c r="A218" s="17" t="s">
        <v>6</v>
      </c>
      <c r="B218" s="80"/>
      <c r="C218" s="17" t="s">
        <v>0</v>
      </c>
      <c r="D218" s="81"/>
      <c r="E218" s="82" t="s">
        <v>47</v>
      </c>
      <c r="F218" s="81"/>
      <c r="G218" s="82" t="s">
        <v>48</v>
      </c>
    </row>
    <row r="219" spans="1:8">
      <c r="B219" s="20"/>
      <c r="C219" s="83"/>
      <c r="D219" s="20"/>
      <c r="E219" s="83"/>
      <c r="F219" s="20"/>
      <c r="G219" s="83"/>
    </row>
    <row r="220" spans="1:8">
      <c r="A220" s="22" t="s">
        <v>49</v>
      </c>
      <c r="C220" s="84">
        <v>27490</v>
      </c>
      <c r="D220" s="85"/>
      <c r="E220" s="86">
        <f>C220/C225</f>
        <v>0.39241156821880263</v>
      </c>
      <c r="F220" s="86"/>
      <c r="G220" s="86">
        <f>C220/C206</f>
        <v>0.11734173378921173</v>
      </c>
    </row>
    <row r="221" spans="1:8">
      <c r="A221" s="22" t="s">
        <v>50</v>
      </c>
      <c r="C221" s="84">
        <v>21072</v>
      </c>
      <c r="D221" s="85"/>
      <c r="E221" s="86">
        <f>C221/C225</f>
        <v>0.30079652839238302</v>
      </c>
      <c r="F221" s="86"/>
      <c r="G221" s="86">
        <f>C221/C206</f>
        <v>8.9946344649191323E-2</v>
      </c>
    </row>
    <row r="222" spans="1:8">
      <c r="A222" s="22" t="s">
        <v>51</v>
      </c>
      <c r="C222" s="84">
        <v>5014</v>
      </c>
      <c r="D222" s="85"/>
      <c r="E222" s="86">
        <f>C222/C225</f>
        <v>7.1573357695492043E-2</v>
      </c>
      <c r="F222" s="86"/>
      <c r="G222" s="86">
        <f>C222/C206</f>
        <v>2.1402380982870412E-2</v>
      </c>
    </row>
    <row r="223" spans="1:8">
      <c r="A223" s="22" t="s">
        <v>52</v>
      </c>
      <c r="C223" s="84">
        <v>680</v>
      </c>
      <c r="D223" s="85"/>
      <c r="E223" s="86">
        <f>C223/C225</f>
        <v>9.7067976132697627E-3</v>
      </c>
      <c r="F223" s="86"/>
      <c r="G223" s="86">
        <f>C223/C206</f>
        <v>2.9025965433489989E-3</v>
      </c>
    </row>
    <row r="224" spans="1:8">
      <c r="A224" s="22" t="s">
        <v>53</v>
      </c>
      <c r="C224" s="87">
        <v>15798</v>
      </c>
      <c r="D224" s="88"/>
      <c r="E224" s="35">
        <f>C224/C225</f>
        <v>0.22551174808005253</v>
      </c>
      <c r="F224" s="35"/>
      <c r="G224" s="35">
        <f>C224/C206</f>
        <v>6.7434147340922776E-2</v>
      </c>
    </row>
    <row r="225" spans="1:8">
      <c r="A225" s="22" t="s">
        <v>54</v>
      </c>
      <c r="C225" s="89">
        <f>SUM(C220:C224)</f>
        <v>70054</v>
      </c>
      <c r="D225" s="90"/>
      <c r="E225" s="62">
        <f>SUM(E220:E224)</f>
        <v>1</v>
      </c>
      <c r="F225" s="62"/>
      <c r="G225" s="62">
        <f>SUM(G220:G224)</f>
        <v>0.29902720330554527</v>
      </c>
    </row>
    <row r="226" spans="1:8">
      <c r="E226" s="76"/>
    </row>
    <row r="228" spans="1:8">
      <c r="C228" s="79"/>
      <c r="D228" s="17" t="s">
        <v>55</v>
      </c>
      <c r="E228" s="79"/>
      <c r="F228" s="91"/>
    </row>
    <row r="229" spans="1:8">
      <c r="F229" s="20"/>
    </row>
    <row r="230" spans="1:8">
      <c r="A230" s="79"/>
      <c r="B230" s="79"/>
      <c r="C230" s="18" t="s">
        <v>56</v>
      </c>
      <c r="D230" s="18"/>
      <c r="E230" s="18" t="s">
        <v>5</v>
      </c>
      <c r="F230" s="79"/>
      <c r="G230" s="18" t="s">
        <v>5</v>
      </c>
      <c r="H230" s="80"/>
    </row>
    <row r="231" spans="1:8">
      <c r="A231" s="17" t="s">
        <v>6</v>
      </c>
      <c r="B231" s="17"/>
      <c r="C231" s="17" t="s">
        <v>57</v>
      </c>
      <c r="D231" s="17"/>
      <c r="E231" s="17" t="s">
        <v>58</v>
      </c>
      <c r="F231" s="92"/>
      <c r="G231" s="17" t="s">
        <v>59</v>
      </c>
      <c r="H231" s="80"/>
    </row>
    <row r="232" spans="1:8">
      <c r="F232" s="51"/>
    </row>
    <row r="233" spans="1:8">
      <c r="A233" s="22" t="s">
        <v>60</v>
      </c>
      <c r="C233" s="93">
        <v>56251</v>
      </c>
      <c r="D233" s="85"/>
      <c r="E233" s="86">
        <f>C233/C237</f>
        <v>0.36689342995232099</v>
      </c>
      <c r="F233" s="86"/>
      <c r="G233" s="86">
        <f>C233/C206</f>
        <v>0.24010876199988901</v>
      </c>
    </row>
    <row r="234" spans="1:8">
      <c r="A234" s="22" t="s">
        <v>25</v>
      </c>
      <c r="C234" s="84">
        <v>23000</v>
      </c>
      <c r="D234" s="85"/>
      <c r="E234" s="86">
        <f>C234/C237</f>
        <v>0.15001597996308302</v>
      </c>
      <c r="F234" s="86"/>
      <c r="G234" s="86">
        <f>C234/C206</f>
        <v>9.8176059554451425E-2</v>
      </c>
    </row>
    <row r="235" spans="1:8">
      <c r="A235" s="22" t="s">
        <v>61</v>
      </c>
      <c r="C235" s="84">
        <v>49936</v>
      </c>
      <c r="D235" s="85"/>
      <c r="E235" s="86">
        <f>C235/C237</f>
        <v>0.32570425980158757</v>
      </c>
      <c r="F235" s="86"/>
      <c r="G235" s="86">
        <f>C235/C206</f>
        <v>0.21315303086569942</v>
      </c>
    </row>
    <row r="236" spans="1:8">
      <c r="A236" s="22" t="s">
        <v>62</v>
      </c>
      <c r="C236" s="94">
        <v>24130</v>
      </c>
      <c r="D236" s="88"/>
      <c r="E236" s="35">
        <f>C236/C237</f>
        <v>0.15738633028300841</v>
      </c>
      <c r="F236" s="88"/>
      <c r="G236" s="35">
        <f>C236/C206</f>
        <v>0.10299949204560492</v>
      </c>
    </row>
    <row r="237" spans="1:8">
      <c r="A237" s="22" t="s">
        <v>63</v>
      </c>
      <c r="C237" s="89">
        <f>SUM(C233:C236)</f>
        <v>153317</v>
      </c>
      <c r="D237" s="90"/>
      <c r="E237" s="62">
        <f>SUM(E233:E236)</f>
        <v>1</v>
      </c>
      <c r="F237" s="90"/>
      <c r="G237" s="62">
        <f>SUM(G233:G236)</f>
        <v>0.65443734446564472</v>
      </c>
    </row>
    <row r="238" spans="1:8">
      <c r="E238" s="76"/>
    </row>
    <row r="239" spans="1:8">
      <c r="C239" s="31"/>
      <c r="E239" s="76"/>
    </row>
    <row r="241" spans="1:8">
      <c r="B241" s="12"/>
      <c r="C241" s="79"/>
      <c r="D241" s="17" t="s">
        <v>64</v>
      </c>
      <c r="E241" s="79"/>
      <c r="F241" s="12"/>
    </row>
    <row r="243" spans="1:8">
      <c r="A243" s="79"/>
      <c r="B243" s="79"/>
      <c r="C243" s="18" t="s">
        <v>56</v>
      </c>
      <c r="D243" s="18"/>
      <c r="E243" s="18" t="s">
        <v>5</v>
      </c>
      <c r="F243" s="79"/>
      <c r="G243" s="18" t="s">
        <v>5</v>
      </c>
      <c r="H243" s="80"/>
    </row>
    <row r="244" spans="1:8">
      <c r="A244" s="17" t="s">
        <v>6</v>
      </c>
      <c r="B244" s="17"/>
      <c r="C244" s="17" t="s">
        <v>57</v>
      </c>
      <c r="D244" s="17"/>
      <c r="E244" s="17" t="s">
        <v>58</v>
      </c>
      <c r="F244" s="79"/>
      <c r="G244" s="17" t="s">
        <v>59</v>
      </c>
      <c r="H244" s="80"/>
    </row>
    <row r="246" spans="1:8">
      <c r="A246" s="22" t="s">
        <v>44</v>
      </c>
      <c r="C246" s="95">
        <v>8982</v>
      </c>
      <c r="D246" s="85"/>
      <c r="E246" s="62">
        <v>1</v>
      </c>
      <c r="F246" s="86"/>
      <c r="G246" s="62">
        <f>C246/C206</f>
        <v>3.8339885518177512E-2</v>
      </c>
    </row>
    <row r="248" spans="1:8">
      <c r="E248" s="31"/>
    </row>
    <row r="249" spans="1:8">
      <c r="B249" s="12"/>
      <c r="C249" s="79"/>
      <c r="D249" s="17" t="s">
        <v>65</v>
      </c>
      <c r="E249" s="79"/>
      <c r="F249" s="12"/>
    </row>
    <row r="251" spans="1:8">
      <c r="A251" s="79"/>
      <c r="B251" s="79"/>
      <c r="C251" s="18" t="s">
        <v>56</v>
      </c>
      <c r="D251" s="18"/>
      <c r="E251" s="18" t="s">
        <v>5</v>
      </c>
      <c r="F251" s="79"/>
      <c r="G251" s="18" t="s">
        <v>5</v>
      </c>
      <c r="H251" s="80"/>
    </row>
    <row r="252" spans="1:8">
      <c r="A252" s="17" t="s">
        <v>6</v>
      </c>
      <c r="B252" s="17"/>
      <c r="C252" s="17" t="s">
        <v>57</v>
      </c>
      <c r="D252" s="17"/>
      <c r="E252" s="17" t="s">
        <v>58</v>
      </c>
      <c r="F252" s="79"/>
      <c r="G252" s="17" t="s">
        <v>59</v>
      </c>
      <c r="H252" s="80"/>
    </row>
    <row r="254" spans="1:8">
      <c r="A254" s="22" t="s">
        <v>66</v>
      </c>
      <c r="C254" s="84">
        <v>820</v>
      </c>
      <c r="D254" s="85"/>
      <c r="E254" s="86">
        <f>C254/C256</f>
        <v>0.42708333333333331</v>
      </c>
      <c r="F254" s="86"/>
      <c r="G254" s="86">
        <f>C254/C206</f>
        <v>3.5001899493326163E-3</v>
      </c>
    </row>
    <row r="255" spans="1:8">
      <c r="A255" s="22" t="s">
        <v>67</v>
      </c>
      <c r="C255" s="96">
        <v>1100</v>
      </c>
      <c r="D255" s="88"/>
      <c r="E255" s="97">
        <f>C255/C256</f>
        <v>0.57291666666666663</v>
      </c>
      <c r="F255" s="88"/>
      <c r="G255" s="35">
        <f>C255/C206</f>
        <v>4.6953767612998507E-3</v>
      </c>
    </row>
    <row r="256" spans="1:8">
      <c r="A256" s="22" t="s">
        <v>68</v>
      </c>
      <c r="C256" s="89">
        <f>SUM(C254:C255)</f>
        <v>1920</v>
      </c>
      <c r="D256" s="90"/>
      <c r="E256" s="62">
        <f>SUM(E254:E255)</f>
        <v>1</v>
      </c>
      <c r="F256" s="90"/>
      <c r="G256" s="62">
        <f>SUM(G254:G255)</f>
        <v>8.1955667106324674E-3</v>
      </c>
    </row>
    <row r="260" spans="8:8">
      <c r="H260" s="9">
        <v>12</v>
      </c>
    </row>
    <row r="303" spans="2:5">
      <c r="B303" s="64" t="s">
        <v>6</v>
      </c>
      <c r="C303" s="64"/>
      <c r="D303" s="64"/>
      <c r="E303" s="98" t="s">
        <v>0</v>
      </c>
    </row>
    <row r="304" spans="2:5">
      <c r="B304" t="s">
        <v>69</v>
      </c>
      <c r="E304" s="99">
        <v>15022</v>
      </c>
    </row>
    <row r="305" spans="1:8">
      <c r="B305" t="s">
        <v>70</v>
      </c>
      <c r="E305" s="99">
        <v>51887</v>
      </c>
    </row>
    <row r="306" spans="1:8">
      <c r="B306" t="s">
        <v>71</v>
      </c>
      <c r="E306" s="99">
        <v>116343</v>
      </c>
    </row>
    <row r="307" spans="1:8">
      <c r="B307" t="s">
        <v>72</v>
      </c>
      <c r="E307" s="100">
        <v>1321</v>
      </c>
    </row>
    <row r="308" spans="1:8">
      <c r="B308" t="s">
        <v>73</v>
      </c>
      <c r="E308" s="99">
        <v>10902</v>
      </c>
    </row>
    <row r="309" spans="1:8">
      <c r="A309" s="101"/>
      <c r="B309" t="s">
        <v>74</v>
      </c>
      <c r="E309" s="102">
        <v>38798</v>
      </c>
      <c r="H309" s="101"/>
    </row>
    <row r="310" spans="1:8">
      <c r="A310" s="22"/>
      <c r="B310" s="78" t="s">
        <v>41</v>
      </c>
      <c r="C310" s="78"/>
      <c r="D310" s="78"/>
      <c r="E310" s="103">
        <f>SUM(E304:E309)</f>
        <v>234273</v>
      </c>
    </row>
    <row r="311" spans="1:8">
      <c r="A311" s="22"/>
      <c r="C311" s="104"/>
      <c r="D311" s="104"/>
      <c r="E311" s="105"/>
      <c r="F311" s="106"/>
      <c r="G311" s="107"/>
    </row>
    <row r="312" spans="1:8">
      <c r="A312" s="22"/>
      <c r="C312" s="104"/>
      <c r="D312" s="104"/>
      <c r="E312" s="105"/>
      <c r="F312" s="106"/>
      <c r="G312" s="107"/>
    </row>
    <row r="313" spans="1:8">
      <c r="H313" s="9">
        <v>13</v>
      </c>
    </row>
  </sheetData>
  <mergeCells count="1">
    <mergeCell ref="A97:B97"/>
  </mergeCells>
  <pageMargins left="0.7" right="0.7" top="0.75" bottom="0.75" header="0.3" footer="0.3"/>
  <pageSetup paperSize="9" orientation="portrait" r:id="rId1"/>
  <headerFooter>
    <oddHeader>&amp;L06/01/2016&amp;C&amp;"David,מודגש"&amp;20&amp;Uעיריית קריית מוצקין
הצעת תקציב לשנת 2016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57"/>
  <sheetViews>
    <sheetView rightToLeft="1" view="pageLayout" topLeftCell="A67" zoomScaleNormal="100" workbookViewId="0">
      <selection activeCell="H107" sqref="H107"/>
    </sheetView>
  </sheetViews>
  <sheetFormatPr defaultRowHeight="15"/>
  <sheetData>
    <row r="5" spans="1:8" ht="15.75">
      <c r="A5" s="108" t="s">
        <v>75</v>
      </c>
      <c r="B5" s="109"/>
      <c r="C5" s="109"/>
      <c r="D5" s="110"/>
      <c r="E5" s="110"/>
      <c r="F5" s="110"/>
      <c r="G5" s="110"/>
      <c r="H5" s="110"/>
    </row>
    <row r="6" spans="1:8" ht="15.75">
      <c r="A6" s="55"/>
    </row>
    <row r="7" spans="1:8" ht="15.75" thickBot="1"/>
    <row r="8" spans="1:8" ht="15.75" thickBot="1">
      <c r="A8" s="111" t="s">
        <v>6</v>
      </c>
      <c r="B8" s="112"/>
      <c r="C8" s="113" t="s">
        <v>656</v>
      </c>
      <c r="D8" s="113" t="s">
        <v>76</v>
      </c>
      <c r="E8" s="114"/>
      <c r="F8" s="435" t="s">
        <v>77</v>
      </c>
      <c r="G8" s="436"/>
      <c r="H8" s="434"/>
    </row>
    <row r="9" spans="1:8" ht="15.75" thickBot="1">
      <c r="A9" s="115"/>
      <c r="B9" s="112"/>
      <c r="C9" s="433" t="s">
        <v>0</v>
      </c>
      <c r="D9" s="434"/>
      <c r="E9" s="116"/>
      <c r="F9" s="117" t="s">
        <v>0</v>
      </c>
      <c r="G9" s="118"/>
      <c r="H9" s="119" t="s">
        <v>5</v>
      </c>
    </row>
    <row r="10" spans="1:8">
      <c r="F10" s="120"/>
      <c r="G10" s="120"/>
    </row>
    <row r="11" spans="1:8">
      <c r="A11" s="121" t="s">
        <v>78</v>
      </c>
      <c r="B11" s="105"/>
      <c r="C11" s="76">
        <v>9359</v>
      </c>
      <c r="D11" s="76">
        <v>9138</v>
      </c>
      <c r="E11" s="105"/>
      <c r="F11" s="122">
        <f>C11-D11</f>
        <v>221</v>
      </c>
      <c r="G11" s="110"/>
      <c r="H11" s="51">
        <f>F11/D11</f>
        <v>2.4184723134165025E-2</v>
      </c>
    </row>
    <row r="12" spans="1:8">
      <c r="A12" s="121" t="s">
        <v>79</v>
      </c>
      <c r="B12" s="105"/>
      <c r="C12" s="123">
        <v>5663</v>
      </c>
      <c r="D12" s="123">
        <v>5540</v>
      </c>
      <c r="E12" s="4"/>
      <c r="F12" s="124">
        <f>C12-D12</f>
        <v>123</v>
      </c>
      <c r="G12" s="125"/>
      <c r="H12" s="126">
        <f>F12/D12</f>
        <v>2.2202166064981949E-2</v>
      </c>
    </row>
    <row r="13" spans="1:8">
      <c r="A13" s="121" t="s">
        <v>41</v>
      </c>
      <c r="B13" s="105"/>
      <c r="C13" s="127">
        <f>SUM(C11:C12)</f>
        <v>15022</v>
      </c>
      <c r="D13" s="127">
        <f>SUM(D11:D12)</f>
        <v>14678</v>
      </c>
      <c r="E13" s="128"/>
      <c r="F13" s="129">
        <f t="shared" ref="F13" si="0">C13-D13</f>
        <v>344</v>
      </c>
      <c r="G13" s="130"/>
      <c r="H13" s="131">
        <f>F13/D13</f>
        <v>2.3436435481673252E-2</v>
      </c>
    </row>
    <row r="18" spans="1:8" ht="15.75">
      <c r="A18" s="108" t="s">
        <v>80</v>
      </c>
      <c r="B18" s="109"/>
      <c r="C18" s="109"/>
      <c r="D18" s="110"/>
      <c r="E18" s="110"/>
      <c r="F18" s="110"/>
      <c r="G18" s="110"/>
      <c r="H18" s="110"/>
    </row>
    <row r="19" spans="1:8" ht="15.75">
      <c r="A19" s="55"/>
    </row>
    <row r="20" spans="1:8" ht="15.75" thickBot="1"/>
    <row r="21" spans="1:8" ht="15.75" thickBot="1">
      <c r="A21" s="111" t="s">
        <v>6</v>
      </c>
      <c r="B21" s="112"/>
      <c r="C21" s="113" t="s">
        <v>656</v>
      </c>
      <c r="D21" s="113" t="s">
        <v>76</v>
      </c>
      <c r="E21" s="114"/>
      <c r="F21" s="435" t="s">
        <v>77</v>
      </c>
      <c r="G21" s="436"/>
      <c r="H21" s="434"/>
    </row>
    <row r="22" spans="1:8" ht="15.75" thickBot="1">
      <c r="A22" s="115"/>
      <c r="B22" s="112"/>
      <c r="C22" s="433" t="s">
        <v>0</v>
      </c>
      <c r="D22" s="434"/>
      <c r="E22" s="116"/>
      <c r="F22" s="117" t="s">
        <v>0</v>
      </c>
      <c r="G22" s="118"/>
      <c r="H22" s="119" t="s">
        <v>5</v>
      </c>
    </row>
    <row r="24" spans="1:8">
      <c r="A24" s="121" t="s">
        <v>81</v>
      </c>
      <c r="B24" s="69"/>
      <c r="C24" s="76">
        <v>23431</v>
      </c>
      <c r="D24" s="137">
        <v>23545</v>
      </c>
      <c r="E24" s="105"/>
      <c r="F24" s="132">
        <f>C24-D24</f>
        <v>-114</v>
      </c>
      <c r="G24" s="40"/>
      <c r="H24" s="51">
        <f>F24/D24</f>
        <v>-4.8417923125929074E-3</v>
      </c>
    </row>
    <row r="25" spans="1:8">
      <c r="A25" s="121" t="s">
        <v>82</v>
      </c>
      <c r="B25" s="69"/>
      <c r="C25" s="76">
        <v>4248</v>
      </c>
      <c r="D25" s="137">
        <v>4301</v>
      </c>
      <c r="E25" s="105"/>
      <c r="F25" s="132">
        <f t="shared" ref="F25:F31" si="1">C25-D25</f>
        <v>-53</v>
      </c>
      <c r="G25" s="40"/>
      <c r="H25" s="51">
        <f t="shared" ref="H25:H31" si="2">F25/D25</f>
        <v>-1.2322715647523831E-2</v>
      </c>
    </row>
    <row r="26" spans="1:8">
      <c r="A26" s="121" t="s">
        <v>83</v>
      </c>
      <c r="B26" s="69"/>
      <c r="C26" s="76">
        <v>3958</v>
      </c>
      <c r="D26" s="137">
        <v>4247</v>
      </c>
      <c r="E26" s="105"/>
      <c r="F26" s="132">
        <f t="shared" si="1"/>
        <v>-289</v>
      </c>
      <c r="G26" s="40"/>
      <c r="H26" s="51">
        <f t="shared" si="2"/>
        <v>-6.8048033906286789E-2</v>
      </c>
    </row>
    <row r="27" spans="1:8">
      <c r="A27" s="121" t="s">
        <v>84</v>
      </c>
      <c r="B27" s="69"/>
      <c r="C27" s="76">
        <v>13069</v>
      </c>
      <c r="D27" s="137">
        <v>13181</v>
      </c>
      <c r="E27" s="105"/>
      <c r="F27" s="132">
        <f t="shared" si="1"/>
        <v>-112</v>
      </c>
      <c r="G27" s="40"/>
      <c r="H27" s="51">
        <f t="shared" si="2"/>
        <v>-8.4970791290493886E-3</v>
      </c>
    </row>
    <row r="28" spans="1:8">
      <c r="A28" s="121" t="s">
        <v>85</v>
      </c>
      <c r="B28" s="69"/>
      <c r="C28" s="76">
        <v>2196</v>
      </c>
      <c r="D28" s="137">
        <v>2189</v>
      </c>
      <c r="E28" s="105"/>
      <c r="F28" s="132">
        <f t="shared" si="1"/>
        <v>7</v>
      </c>
      <c r="G28" s="40"/>
      <c r="H28" s="51">
        <f t="shared" si="2"/>
        <v>3.1978072179077205E-3</v>
      </c>
    </row>
    <row r="29" spans="1:8">
      <c r="A29" s="121" t="s">
        <v>86</v>
      </c>
      <c r="B29" s="69"/>
      <c r="C29" s="76">
        <v>2123</v>
      </c>
      <c r="D29" s="137">
        <v>1999</v>
      </c>
      <c r="E29" s="105"/>
      <c r="F29" s="132">
        <f t="shared" si="1"/>
        <v>124</v>
      </c>
      <c r="G29" s="85"/>
      <c r="H29" s="51">
        <f t="shared" si="2"/>
        <v>6.2031015507753876E-2</v>
      </c>
    </row>
    <row r="30" spans="1:8">
      <c r="A30" s="121" t="s">
        <v>87</v>
      </c>
      <c r="B30" s="69"/>
      <c r="C30" s="123">
        <v>2862</v>
      </c>
      <c r="D30" s="138">
        <v>3113</v>
      </c>
      <c r="E30" s="105"/>
      <c r="F30" s="133">
        <f t="shared" si="1"/>
        <v>-251</v>
      </c>
      <c r="G30" s="88"/>
      <c r="H30" s="126">
        <f t="shared" si="2"/>
        <v>-8.0629617732091236E-2</v>
      </c>
    </row>
    <row r="31" spans="1:8">
      <c r="A31" s="121" t="s">
        <v>88</v>
      </c>
      <c r="B31" s="69"/>
      <c r="C31" s="127">
        <f>SUM(C24:C30)</f>
        <v>51887</v>
      </c>
      <c r="D31" s="127">
        <f>SUM(D24:D30)</f>
        <v>52575</v>
      </c>
      <c r="E31" s="134"/>
      <c r="F31" s="135">
        <f t="shared" si="1"/>
        <v>-688</v>
      </c>
      <c r="G31" s="136"/>
      <c r="H31" s="131">
        <f t="shared" si="2"/>
        <v>-1.3086067522586781E-2</v>
      </c>
    </row>
    <row r="36" spans="1:8" ht="15.75">
      <c r="A36" s="108" t="s">
        <v>89</v>
      </c>
      <c r="B36" s="109"/>
      <c r="C36" s="109"/>
      <c r="D36" s="110"/>
      <c r="E36" s="110"/>
      <c r="F36" s="110"/>
      <c r="G36" s="110"/>
      <c r="H36" s="110"/>
    </row>
    <row r="37" spans="1:8" ht="15.75">
      <c r="A37" s="55"/>
    </row>
    <row r="38" spans="1:8" ht="15.75" thickBot="1"/>
    <row r="39" spans="1:8" ht="15.75" thickBot="1">
      <c r="A39" s="111" t="s">
        <v>6</v>
      </c>
      <c r="B39" s="112"/>
      <c r="C39" s="113" t="s">
        <v>656</v>
      </c>
      <c r="D39" s="113" t="s">
        <v>657</v>
      </c>
      <c r="E39" s="114"/>
      <c r="F39" s="435" t="s">
        <v>77</v>
      </c>
      <c r="G39" s="436"/>
      <c r="H39" s="434"/>
    </row>
    <row r="40" spans="1:8" ht="15.75" thickBot="1">
      <c r="A40" s="115"/>
      <c r="B40" s="112"/>
      <c r="C40" s="433" t="s">
        <v>0</v>
      </c>
      <c r="D40" s="434"/>
      <c r="E40" s="116"/>
      <c r="F40" s="117" t="s">
        <v>0</v>
      </c>
      <c r="G40" s="118"/>
      <c r="H40" s="119" t="s">
        <v>5</v>
      </c>
    </row>
    <row r="42" spans="1:8">
      <c r="A42" s="121" t="s">
        <v>90</v>
      </c>
      <c r="B42" s="69"/>
      <c r="C42" s="137">
        <v>71008</v>
      </c>
      <c r="D42" s="137">
        <v>63920</v>
      </c>
      <c r="E42" s="105"/>
      <c r="F42" s="132">
        <f>C42-D42</f>
        <v>7088</v>
      </c>
      <c r="G42" s="40"/>
      <c r="H42" s="51">
        <f>F42/D42</f>
        <v>0.11088861076345431</v>
      </c>
    </row>
    <row r="43" spans="1:8">
      <c r="A43" s="121" t="s">
        <v>91</v>
      </c>
      <c r="B43" s="69"/>
      <c r="C43" s="137">
        <v>13634</v>
      </c>
      <c r="D43" s="137">
        <v>12707</v>
      </c>
      <c r="E43" s="105"/>
      <c r="F43" s="132">
        <f t="shared" ref="F43:F49" si="3">C43-D43</f>
        <v>927</v>
      </c>
      <c r="G43" s="40"/>
      <c r="H43" s="51">
        <f t="shared" ref="H43:H49" si="4">F43/D43</f>
        <v>7.29519162666247E-2</v>
      </c>
    </row>
    <row r="44" spans="1:8">
      <c r="A44" s="121" t="s">
        <v>92</v>
      </c>
      <c r="B44" s="69"/>
      <c r="C44" s="137">
        <v>352</v>
      </c>
      <c r="D44" s="137">
        <v>408</v>
      </c>
      <c r="E44" s="105"/>
      <c r="F44" s="132">
        <f t="shared" si="3"/>
        <v>-56</v>
      </c>
      <c r="G44" s="40"/>
      <c r="H44" s="51">
        <f t="shared" si="4"/>
        <v>-0.13725490196078433</v>
      </c>
    </row>
    <row r="45" spans="1:8">
      <c r="A45" s="121" t="s">
        <v>93</v>
      </c>
      <c r="B45" s="69"/>
      <c r="C45" s="137">
        <v>29144</v>
      </c>
      <c r="D45" s="137">
        <v>27687</v>
      </c>
      <c r="E45" s="105"/>
      <c r="F45" s="132">
        <f t="shared" si="3"/>
        <v>1457</v>
      </c>
      <c r="G45" s="40"/>
      <c r="H45" s="51">
        <f t="shared" si="4"/>
        <v>5.2623975150792791E-2</v>
      </c>
    </row>
    <row r="46" spans="1:8">
      <c r="A46" s="121" t="s">
        <v>94</v>
      </c>
      <c r="B46" s="69"/>
      <c r="C46" s="137">
        <v>1164</v>
      </c>
      <c r="D46" s="137">
        <v>1248</v>
      </c>
      <c r="E46" s="105"/>
      <c r="F46" s="132">
        <f t="shared" si="3"/>
        <v>-84</v>
      </c>
      <c r="G46" s="40"/>
      <c r="H46" s="51">
        <f t="shared" si="4"/>
        <v>-6.7307692307692304E-2</v>
      </c>
    </row>
    <row r="47" spans="1:8">
      <c r="A47" s="121" t="s">
        <v>95</v>
      </c>
      <c r="B47" s="69"/>
      <c r="C47" s="137">
        <v>907</v>
      </c>
      <c r="D47" s="137">
        <v>913</v>
      </c>
      <c r="E47" s="105"/>
      <c r="F47" s="132">
        <f t="shared" si="3"/>
        <v>-6</v>
      </c>
      <c r="G47" s="40"/>
      <c r="H47" s="51">
        <f t="shared" si="4"/>
        <v>-6.5717415115005475E-3</v>
      </c>
    </row>
    <row r="48" spans="1:8">
      <c r="A48" s="121" t="s">
        <v>96</v>
      </c>
      <c r="B48" s="69"/>
      <c r="C48" s="138">
        <v>135</v>
      </c>
      <c r="D48" s="138">
        <v>131</v>
      </c>
      <c r="E48" s="139"/>
      <c r="F48" s="133">
        <f t="shared" si="3"/>
        <v>4</v>
      </c>
      <c r="G48" s="140"/>
      <c r="H48" s="126">
        <f t="shared" si="4"/>
        <v>3.0534351145038167E-2</v>
      </c>
    </row>
    <row r="49" spans="1:8">
      <c r="A49" s="121" t="s">
        <v>97</v>
      </c>
      <c r="B49" s="69"/>
      <c r="C49" s="141">
        <f>SUM(C42:C48)</f>
        <v>116344</v>
      </c>
      <c r="D49" s="141">
        <f>SUM(D42:D48)</f>
        <v>107014</v>
      </c>
      <c r="E49" s="134"/>
      <c r="F49" s="142">
        <f t="shared" si="3"/>
        <v>9330</v>
      </c>
      <c r="G49" s="130"/>
      <c r="H49" s="131">
        <f t="shared" si="4"/>
        <v>8.7184854318126601E-2</v>
      </c>
    </row>
    <row r="50" spans="1:8">
      <c r="F50" s="143"/>
    </row>
    <row r="52" spans="1:8">
      <c r="H52" s="9">
        <v>14</v>
      </c>
    </row>
    <row r="57" spans="1:8" ht="15.75">
      <c r="A57" s="108" t="s">
        <v>98</v>
      </c>
      <c r="B57" s="11"/>
      <c r="C57" s="11"/>
      <c r="D57" s="11"/>
      <c r="E57" s="144"/>
      <c r="F57" s="144"/>
      <c r="G57" s="144"/>
      <c r="H57" s="144"/>
    </row>
    <row r="59" spans="1:8" ht="15.75" thickBot="1"/>
    <row r="60" spans="1:8" ht="15.75" thickBot="1">
      <c r="A60" s="111" t="s">
        <v>6</v>
      </c>
      <c r="B60" s="112"/>
      <c r="C60" s="113" t="s">
        <v>656</v>
      </c>
      <c r="D60" s="113" t="s">
        <v>76</v>
      </c>
      <c r="E60" s="114"/>
      <c r="F60" s="435" t="s">
        <v>77</v>
      </c>
      <c r="G60" s="436"/>
      <c r="H60" s="434"/>
    </row>
    <row r="61" spans="1:8" ht="15.75" thickBot="1">
      <c r="A61" s="115"/>
      <c r="B61" s="112"/>
      <c r="C61" s="433" t="s">
        <v>0</v>
      </c>
      <c r="D61" s="434"/>
      <c r="E61" s="116"/>
      <c r="F61" s="117" t="s">
        <v>0</v>
      </c>
      <c r="G61" s="118"/>
      <c r="H61" s="119" t="s">
        <v>5</v>
      </c>
    </row>
    <row r="63" spans="1:8">
      <c r="A63" t="s">
        <v>99</v>
      </c>
      <c r="C63" s="76">
        <v>703</v>
      </c>
      <c r="D63" s="76">
        <v>705</v>
      </c>
      <c r="E63" s="76"/>
      <c r="F63" s="76">
        <f>C63-D63</f>
        <v>-2</v>
      </c>
      <c r="G63" s="76"/>
      <c r="H63" s="51">
        <f>F63/D63</f>
        <v>-2.8368794326241137E-3</v>
      </c>
    </row>
    <row r="64" spans="1:8">
      <c r="A64" t="s">
        <v>100</v>
      </c>
      <c r="C64" s="76">
        <v>253</v>
      </c>
      <c r="D64" s="76">
        <v>244</v>
      </c>
      <c r="E64" s="76"/>
      <c r="F64" s="76">
        <f>C64-D64</f>
        <v>9</v>
      </c>
      <c r="G64" s="76"/>
      <c r="H64" s="51">
        <f t="shared" ref="H64:H66" si="5">F64/D64</f>
        <v>3.6885245901639344E-2</v>
      </c>
    </row>
    <row r="65" spans="1:8">
      <c r="A65" t="s">
        <v>101</v>
      </c>
      <c r="C65" s="77">
        <v>365</v>
      </c>
      <c r="D65" s="77">
        <v>840</v>
      </c>
      <c r="E65" s="145"/>
      <c r="F65" s="77">
        <f>C65-D65</f>
        <v>-475</v>
      </c>
      <c r="G65" s="145"/>
      <c r="H65" s="146">
        <f t="shared" si="5"/>
        <v>-0.56547619047619047</v>
      </c>
    </row>
    <row r="66" spans="1:8">
      <c r="A66" t="s">
        <v>102</v>
      </c>
      <c r="C66" s="127">
        <f>SUM(C63:C65)</f>
        <v>1321</v>
      </c>
      <c r="D66" s="127">
        <f>SUM(D63:D65)</f>
        <v>1789</v>
      </c>
      <c r="E66" s="145"/>
      <c r="F66" s="127">
        <f>C66-D66</f>
        <v>-468</v>
      </c>
      <c r="G66" s="145"/>
      <c r="H66" s="131">
        <f t="shared" si="5"/>
        <v>-0.26159865846841812</v>
      </c>
    </row>
    <row r="71" spans="1:8" ht="15.75">
      <c r="A71" s="108" t="s">
        <v>103</v>
      </c>
      <c r="B71" s="11"/>
      <c r="C71" s="11"/>
      <c r="D71" s="11"/>
      <c r="E71" s="144"/>
      <c r="F71" s="144"/>
      <c r="G71" s="144"/>
      <c r="H71" s="144"/>
    </row>
    <row r="73" spans="1:8" ht="15.75" thickBot="1"/>
    <row r="74" spans="1:8" ht="15.75" thickBot="1">
      <c r="A74" s="111" t="s">
        <v>6</v>
      </c>
      <c r="B74" s="112"/>
      <c r="C74" s="113" t="s">
        <v>656</v>
      </c>
      <c r="D74" s="113" t="s">
        <v>76</v>
      </c>
      <c r="E74" s="114"/>
      <c r="F74" s="435" t="s">
        <v>77</v>
      </c>
      <c r="G74" s="436"/>
      <c r="H74" s="434"/>
    </row>
    <row r="75" spans="1:8" ht="15.75" thickBot="1">
      <c r="A75" s="115"/>
      <c r="B75" s="112"/>
      <c r="C75" s="433" t="s">
        <v>0</v>
      </c>
      <c r="D75" s="434"/>
      <c r="E75" s="116"/>
      <c r="F75" s="117" t="s">
        <v>0</v>
      </c>
      <c r="G75" s="118"/>
      <c r="H75" s="119" t="s">
        <v>5</v>
      </c>
    </row>
    <row r="77" spans="1:8">
      <c r="A77" t="s">
        <v>104</v>
      </c>
      <c r="C77" s="76">
        <v>8982</v>
      </c>
      <c r="D77" s="76">
        <v>9747</v>
      </c>
      <c r="E77" s="76"/>
      <c r="F77" s="76">
        <f>C77-D77</f>
        <v>-765</v>
      </c>
      <c r="G77" s="76"/>
      <c r="H77" s="51">
        <f>F77/D77</f>
        <v>-7.8485687903970452E-2</v>
      </c>
    </row>
    <row r="78" spans="1:8">
      <c r="A78" t="s">
        <v>45</v>
      </c>
      <c r="C78" s="77">
        <v>1920</v>
      </c>
      <c r="D78" s="77">
        <v>1300</v>
      </c>
      <c r="E78" s="145"/>
      <c r="F78" s="77">
        <f>C78-D78</f>
        <v>620</v>
      </c>
      <c r="G78" s="145"/>
      <c r="H78" s="147">
        <f>F78/D78</f>
        <v>0.47692307692307695</v>
      </c>
    </row>
    <row r="79" spans="1:8">
      <c r="A79" t="s">
        <v>105</v>
      </c>
      <c r="C79" s="127">
        <f>SUM(C77:C78)</f>
        <v>10902</v>
      </c>
      <c r="D79" s="127">
        <f>SUM(D77:D78)</f>
        <v>11047</v>
      </c>
      <c r="E79" s="145"/>
      <c r="F79" s="127">
        <f>C79-D79</f>
        <v>-145</v>
      </c>
      <c r="G79" s="145"/>
      <c r="H79" s="148">
        <f>F79/D79</f>
        <v>-1.3125735493799221E-2</v>
      </c>
    </row>
    <row r="80" spans="1:8">
      <c r="C80" s="149"/>
      <c r="D80" s="149"/>
      <c r="E80" s="149"/>
      <c r="F80" s="149"/>
      <c r="G80" s="149"/>
    </row>
    <row r="84" spans="1:8" ht="15.75">
      <c r="A84" s="108" t="s">
        <v>106</v>
      </c>
      <c r="B84" s="11"/>
      <c r="C84" s="11"/>
      <c r="D84" s="17"/>
      <c r="E84" s="150"/>
      <c r="F84" s="150"/>
      <c r="G84" s="150"/>
      <c r="H84" s="150"/>
    </row>
    <row r="86" spans="1:8" ht="15.75" thickBot="1"/>
    <row r="87" spans="1:8" ht="15.75" thickBot="1">
      <c r="A87" s="111" t="s">
        <v>6</v>
      </c>
      <c r="B87" s="112"/>
      <c r="C87" s="113" t="s">
        <v>656</v>
      </c>
      <c r="D87" s="113" t="s">
        <v>76</v>
      </c>
      <c r="E87" s="114"/>
      <c r="F87" s="435" t="s">
        <v>77</v>
      </c>
      <c r="G87" s="436"/>
      <c r="H87" s="434"/>
    </row>
    <row r="88" spans="1:8" ht="15.75" thickBot="1">
      <c r="A88" s="115"/>
      <c r="B88" s="112"/>
      <c r="C88" s="433" t="s">
        <v>0</v>
      </c>
      <c r="D88" s="434"/>
      <c r="E88" s="116"/>
      <c r="F88" s="117" t="s">
        <v>0</v>
      </c>
      <c r="G88" s="118"/>
      <c r="H88" s="119" t="s">
        <v>5</v>
      </c>
    </row>
    <row r="90" spans="1:8">
      <c r="A90" t="s">
        <v>107</v>
      </c>
      <c r="C90" s="76">
        <v>23000</v>
      </c>
      <c r="D90" s="76">
        <v>19500</v>
      </c>
      <c r="E90" s="76"/>
      <c r="F90" s="76">
        <f>C90-D90</f>
        <v>3500</v>
      </c>
      <c r="G90" s="76"/>
      <c r="H90" s="51">
        <f>F90/D90</f>
        <v>0.17948717948717949</v>
      </c>
    </row>
    <row r="91" spans="1:8">
      <c r="A91" t="s">
        <v>108</v>
      </c>
      <c r="C91" s="77">
        <v>15798</v>
      </c>
      <c r="D91" s="77">
        <v>15475</v>
      </c>
      <c r="E91" s="145"/>
      <c r="F91" s="77">
        <f>C91-D91</f>
        <v>323</v>
      </c>
      <c r="G91" s="145"/>
      <c r="H91" s="147">
        <f>F91/D91</f>
        <v>2.087237479806139E-2</v>
      </c>
    </row>
    <row r="92" spans="1:8">
      <c r="A92" t="s">
        <v>109</v>
      </c>
      <c r="C92" s="127">
        <f>SUM(C90:C91)</f>
        <v>38798</v>
      </c>
      <c r="D92" s="127">
        <f>SUM(D90:D91)</f>
        <v>34975</v>
      </c>
      <c r="E92" s="145"/>
      <c r="F92" s="127">
        <f>C92-D92</f>
        <v>3823</v>
      </c>
      <c r="G92" s="145"/>
      <c r="H92" s="148">
        <f>F92/D92</f>
        <v>0.10930664760543245</v>
      </c>
    </row>
    <row r="104" spans="1:8">
      <c r="H104" s="9">
        <v>15</v>
      </c>
    </row>
    <row r="109" spans="1:8">
      <c r="A109" s="151"/>
    </row>
    <row r="110" spans="1:8">
      <c r="A110" s="101"/>
    </row>
    <row r="149" spans="3:8">
      <c r="C149" s="152" t="s">
        <v>6</v>
      </c>
      <c r="D149" s="153" t="s">
        <v>110</v>
      </c>
      <c r="E149" s="130"/>
      <c r="F149" s="130"/>
      <c r="G149" s="154" t="s">
        <v>111</v>
      </c>
    </row>
    <row r="150" spans="3:8">
      <c r="C150" s="152"/>
      <c r="D150" s="155">
        <v>2016</v>
      </c>
      <c r="E150" s="156"/>
      <c r="F150" s="101"/>
      <c r="G150" s="157">
        <v>2015</v>
      </c>
    </row>
    <row r="152" spans="3:8">
      <c r="C152" s="283" t="s">
        <v>42</v>
      </c>
      <c r="D152" s="76">
        <v>70054</v>
      </c>
      <c r="E152" s="158"/>
      <c r="F152" s="158"/>
      <c r="G152" s="76">
        <v>66748</v>
      </c>
    </row>
    <row r="153" spans="3:8">
      <c r="C153" s="283" t="s">
        <v>43</v>
      </c>
      <c r="D153" s="76">
        <v>153317</v>
      </c>
      <c r="E153" s="158"/>
      <c r="F153" s="158"/>
      <c r="G153" s="76">
        <v>144283</v>
      </c>
    </row>
    <row r="154" spans="3:8">
      <c r="C154" s="283" t="s">
        <v>44</v>
      </c>
      <c r="D154" s="76">
        <v>8982</v>
      </c>
      <c r="E154" s="158"/>
      <c r="F154" s="158"/>
      <c r="G154" s="76">
        <v>9747</v>
      </c>
    </row>
    <row r="155" spans="3:8">
      <c r="C155" s="283" t="s">
        <v>45</v>
      </c>
      <c r="D155" s="77">
        <v>1920</v>
      </c>
      <c r="E155" s="160"/>
      <c r="F155" s="160"/>
      <c r="G155" s="159">
        <v>1300</v>
      </c>
      <c r="H155" s="69"/>
    </row>
    <row r="156" spans="3:8" ht="15.75" thickBot="1">
      <c r="C156" t="s">
        <v>41</v>
      </c>
      <c r="D156" s="161">
        <f>SUM(D152:D155)</f>
        <v>234273</v>
      </c>
      <c r="E156" s="162"/>
      <c r="F156" s="162"/>
      <c r="G156" s="161">
        <f>SUM(G152:G155)</f>
        <v>222078</v>
      </c>
      <c r="H156" s="69"/>
    </row>
    <row r="157" spans="3:8">
      <c r="H157" s="9">
        <v>16</v>
      </c>
    </row>
  </sheetData>
  <mergeCells count="12">
    <mergeCell ref="C88:D88"/>
    <mergeCell ref="F8:H8"/>
    <mergeCell ref="C9:D9"/>
    <mergeCell ref="F21:H21"/>
    <mergeCell ref="C22:D22"/>
    <mergeCell ref="F39:H39"/>
    <mergeCell ref="C40:D40"/>
    <mergeCell ref="F60:H60"/>
    <mergeCell ref="C61:D61"/>
    <mergeCell ref="F74:H74"/>
    <mergeCell ref="C75:D75"/>
    <mergeCell ref="F87:H87"/>
  </mergeCells>
  <pageMargins left="0.7" right="0.7" top="0.75" bottom="0.75" header="0.3" footer="0.3"/>
  <pageSetup paperSize="9" orientation="portrait" r:id="rId1"/>
  <headerFooter>
    <oddHeader>&amp;L&amp;"Narkisim,רגיל"&amp;14 06/01/2016&amp;C&amp;"David,מודגש"&amp;20&amp;Uעיריית קריית מוצקין
הצעת תקציב לשנת 2016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rightToLeft="1" view="pageLayout" topLeftCell="A32" zoomScaleNormal="100" workbookViewId="0">
      <selection activeCell="I3" sqref="I3"/>
    </sheetView>
  </sheetViews>
  <sheetFormatPr defaultRowHeight="15"/>
  <cols>
    <col min="1" max="1" width="5.140625" customWidth="1"/>
    <col min="2" max="2" width="10.7109375" customWidth="1"/>
    <col min="3" max="5" width="7.5703125" customWidth="1"/>
    <col min="6" max="6" width="5.140625" customWidth="1"/>
    <col min="7" max="7" width="10.7109375" customWidth="1"/>
    <col min="8" max="10" width="7.5703125" customWidth="1"/>
  </cols>
  <sheetData>
    <row r="1" spans="1:10">
      <c r="A1" s="163"/>
      <c r="B1" s="163"/>
      <c r="C1" s="163"/>
      <c r="D1" s="164"/>
      <c r="E1" s="163"/>
      <c r="F1" s="21"/>
      <c r="G1" s="163"/>
      <c r="H1" s="163"/>
      <c r="I1" s="163"/>
      <c r="J1" s="163"/>
    </row>
    <row r="2" spans="1:10">
      <c r="A2" s="163"/>
      <c r="B2" s="163"/>
      <c r="C2" s="163"/>
      <c r="D2" s="164"/>
      <c r="E2" s="163"/>
      <c r="F2" s="21"/>
      <c r="G2" s="163"/>
      <c r="H2" s="163"/>
      <c r="I2" s="163"/>
      <c r="J2" s="163"/>
    </row>
    <row r="3" spans="1:10">
      <c r="A3" s="163"/>
      <c r="B3" s="163"/>
      <c r="C3" s="163"/>
      <c r="D3" s="164"/>
      <c r="E3" s="163"/>
      <c r="F3" s="21"/>
      <c r="G3" s="163"/>
      <c r="H3" s="163"/>
      <c r="I3" s="163"/>
      <c r="J3" s="163"/>
    </row>
    <row r="4" spans="1:10">
      <c r="A4" s="163"/>
      <c r="B4" s="163"/>
      <c r="C4" s="163"/>
      <c r="D4" s="164"/>
      <c r="E4" s="163"/>
      <c r="F4" s="21"/>
      <c r="G4" s="163"/>
      <c r="H4" s="163"/>
      <c r="I4" s="163"/>
      <c r="J4" s="163"/>
    </row>
    <row r="5" spans="1:10" ht="15.75" thickBot="1">
      <c r="A5" s="163"/>
      <c r="B5" s="163"/>
      <c r="C5" s="163"/>
      <c r="D5" s="163"/>
      <c r="E5" s="163"/>
      <c r="F5" s="163"/>
      <c r="G5" s="163"/>
      <c r="H5" s="163"/>
      <c r="I5" s="163"/>
      <c r="J5" s="163"/>
    </row>
    <row r="6" spans="1:10" ht="15.75" thickBot="1">
      <c r="A6" s="437" t="s">
        <v>112</v>
      </c>
      <c r="B6" s="438"/>
      <c r="C6" s="438"/>
      <c r="D6" s="438"/>
      <c r="E6" s="439"/>
      <c r="F6" s="440" t="s">
        <v>113</v>
      </c>
      <c r="G6" s="438"/>
      <c r="H6" s="438"/>
      <c r="I6" s="438"/>
      <c r="J6" s="439"/>
    </row>
    <row r="7" spans="1:10" ht="14.25" customHeight="1">
      <c r="A7" s="165" t="s">
        <v>114</v>
      </c>
      <c r="B7" s="165" t="s">
        <v>115</v>
      </c>
      <c r="C7" s="441" t="s">
        <v>656</v>
      </c>
      <c r="D7" s="165" t="s">
        <v>111</v>
      </c>
      <c r="E7" s="165" t="s">
        <v>116</v>
      </c>
      <c r="F7" s="165" t="s">
        <v>114</v>
      </c>
      <c r="G7" s="165" t="s">
        <v>115</v>
      </c>
      <c r="H7" s="441" t="s">
        <v>656</v>
      </c>
      <c r="I7" s="165" t="s">
        <v>111</v>
      </c>
      <c r="J7" s="165" t="s">
        <v>116</v>
      </c>
    </row>
    <row r="8" spans="1:10" ht="15.75" thickBot="1">
      <c r="A8" s="166"/>
      <c r="B8" s="166"/>
      <c r="C8" s="442"/>
      <c r="D8" s="166">
        <v>2015</v>
      </c>
      <c r="E8" s="166">
        <v>2014</v>
      </c>
      <c r="F8" s="166"/>
      <c r="G8" s="166"/>
      <c r="H8" s="442"/>
      <c r="I8" s="166">
        <v>2015</v>
      </c>
      <c r="J8" s="166">
        <v>2014</v>
      </c>
    </row>
    <row r="9" spans="1:10">
      <c r="A9" s="154">
        <v>1</v>
      </c>
      <c r="B9" s="64" t="s">
        <v>117</v>
      </c>
      <c r="C9" s="23"/>
      <c r="D9" s="167"/>
      <c r="E9" s="167"/>
      <c r="F9" s="154">
        <v>6</v>
      </c>
      <c r="G9" s="64" t="s">
        <v>118</v>
      </c>
      <c r="H9" s="23"/>
      <c r="I9" s="167"/>
      <c r="J9" s="167"/>
    </row>
    <row r="10" spans="1:10">
      <c r="A10" s="168" t="s">
        <v>119</v>
      </c>
      <c r="B10" s="163" t="s">
        <v>120</v>
      </c>
      <c r="C10" s="169">
        <v>105050</v>
      </c>
      <c r="D10" s="169">
        <v>98600</v>
      </c>
      <c r="E10" s="104">
        <v>101644</v>
      </c>
      <c r="F10" s="170" t="s">
        <v>121</v>
      </c>
      <c r="G10" s="169" t="s">
        <v>78</v>
      </c>
      <c r="H10" s="171">
        <v>9359</v>
      </c>
      <c r="I10" s="171">
        <v>9138</v>
      </c>
      <c r="J10" s="172">
        <v>9979</v>
      </c>
    </row>
    <row r="11" spans="1:10">
      <c r="A11" s="168" t="s">
        <v>122</v>
      </c>
      <c r="B11" s="163" t="s">
        <v>123</v>
      </c>
      <c r="C11" s="169">
        <v>3045</v>
      </c>
      <c r="D11" s="169">
        <v>3433</v>
      </c>
      <c r="E11" s="104">
        <v>3185</v>
      </c>
      <c r="F11" s="170">
        <v>62</v>
      </c>
      <c r="G11" s="169" t="s">
        <v>79</v>
      </c>
      <c r="H11" s="171">
        <v>5663</v>
      </c>
      <c r="I11" s="171">
        <v>5540</v>
      </c>
      <c r="J11" s="173">
        <v>5097</v>
      </c>
    </row>
    <row r="12" spans="1:10">
      <c r="A12" s="168" t="s">
        <v>124</v>
      </c>
      <c r="B12" s="174" t="s">
        <v>125</v>
      </c>
      <c r="C12" s="169">
        <v>800</v>
      </c>
      <c r="D12" s="169">
        <v>500</v>
      </c>
      <c r="E12" s="104">
        <v>1093</v>
      </c>
      <c r="F12" s="170">
        <v>63</v>
      </c>
      <c r="G12" s="169" t="s">
        <v>45</v>
      </c>
      <c r="H12" s="171">
        <v>1920</v>
      </c>
      <c r="I12" s="171">
        <v>1300</v>
      </c>
      <c r="J12" s="173">
        <v>1970</v>
      </c>
    </row>
    <row r="13" spans="1:10" ht="39">
      <c r="A13" s="175">
        <v>19</v>
      </c>
      <c r="B13" s="174" t="s">
        <v>126</v>
      </c>
      <c r="C13" s="169">
        <v>30898</v>
      </c>
      <c r="D13" s="169">
        <v>29958</v>
      </c>
      <c r="E13" s="104">
        <v>21586</v>
      </c>
      <c r="F13" s="170">
        <v>64</v>
      </c>
      <c r="G13" s="176" t="s">
        <v>127</v>
      </c>
      <c r="H13" s="171">
        <v>8981</v>
      </c>
      <c r="I13" s="171">
        <v>9747</v>
      </c>
      <c r="J13" s="177">
        <v>9645</v>
      </c>
    </row>
    <row r="14" spans="1:10" ht="39">
      <c r="A14" s="178"/>
      <c r="B14" s="179" t="s">
        <v>128</v>
      </c>
      <c r="C14" s="180">
        <f>SUM(C10:C13)</f>
        <v>139793</v>
      </c>
      <c r="D14" s="180">
        <f>SUM(D10:D13)</f>
        <v>132491</v>
      </c>
      <c r="E14" s="181">
        <f>SUM(E10:E13)</f>
        <v>127508</v>
      </c>
      <c r="F14" s="182"/>
      <c r="G14" s="183" t="s">
        <v>129</v>
      </c>
      <c r="H14" s="184">
        <f>SUM(H10:H13)</f>
        <v>25923</v>
      </c>
      <c r="I14" s="184">
        <f>SUM(I10:I13)</f>
        <v>25725</v>
      </c>
      <c r="J14" s="184">
        <f>SUM(J10:J13)</f>
        <v>26691</v>
      </c>
    </row>
    <row r="15" spans="1:10">
      <c r="A15" s="178"/>
      <c r="B15" s="163"/>
      <c r="C15" s="185"/>
      <c r="D15" s="185"/>
      <c r="E15" s="186"/>
      <c r="F15" s="182"/>
      <c r="G15" s="169"/>
      <c r="H15" s="185"/>
      <c r="I15" s="185"/>
      <c r="J15" s="185"/>
    </row>
    <row r="16" spans="1:10">
      <c r="A16" s="154">
        <v>2</v>
      </c>
      <c r="B16" s="64" t="s">
        <v>70</v>
      </c>
      <c r="C16" s="187"/>
      <c r="D16" s="187"/>
      <c r="E16" s="104"/>
      <c r="F16" s="188">
        <v>7</v>
      </c>
      <c r="G16" s="189" t="s">
        <v>70</v>
      </c>
      <c r="H16" s="187"/>
      <c r="I16" s="187"/>
      <c r="J16" s="104"/>
    </row>
    <row r="17" spans="1:10">
      <c r="A17" s="175">
        <v>21</v>
      </c>
      <c r="B17" s="163" t="s">
        <v>81</v>
      </c>
      <c r="C17" s="171">
        <v>385</v>
      </c>
      <c r="D17" s="171">
        <v>245</v>
      </c>
      <c r="E17" s="104">
        <v>369</v>
      </c>
      <c r="F17" s="170">
        <v>71</v>
      </c>
      <c r="G17" s="169" t="s">
        <v>81</v>
      </c>
      <c r="H17" s="171">
        <v>23431</v>
      </c>
      <c r="I17" s="171">
        <v>23545</v>
      </c>
      <c r="J17" s="104">
        <v>21469</v>
      </c>
    </row>
    <row r="18" spans="1:10">
      <c r="A18" s="175">
        <v>22</v>
      </c>
      <c r="B18" s="163" t="s">
        <v>82</v>
      </c>
      <c r="C18" s="171">
        <v>2664</v>
      </c>
      <c r="D18" s="171">
        <v>2664</v>
      </c>
      <c r="E18" s="104">
        <v>2571</v>
      </c>
      <c r="F18" s="170">
        <v>72</v>
      </c>
      <c r="G18" s="169" t="s">
        <v>82</v>
      </c>
      <c r="H18" s="171">
        <v>4248</v>
      </c>
      <c r="I18" s="171">
        <v>4301</v>
      </c>
      <c r="J18" s="104">
        <v>3742</v>
      </c>
    </row>
    <row r="19" spans="1:10">
      <c r="A19" s="175">
        <v>23</v>
      </c>
      <c r="B19" s="163" t="s">
        <v>83</v>
      </c>
      <c r="C19" s="171">
        <v>4217</v>
      </c>
      <c r="D19" s="171">
        <v>4188</v>
      </c>
      <c r="E19" s="104">
        <v>4187</v>
      </c>
      <c r="F19" s="170">
        <v>73</v>
      </c>
      <c r="G19" s="169" t="s">
        <v>83</v>
      </c>
      <c r="H19" s="171">
        <v>3958</v>
      </c>
      <c r="I19" s="171">
        <v>4247</v>
      </c>
      <c r="J19" s="104">
        <v>3793</v>
      </c>
    </row>
    <row r="20" spans="1:10">
      <c r="A20" s="175">
        <v>24</v>
      </c>
      <c r="B20" s="163" t="s">
        <v>84</v>
      </c>
      <c r="C20" s="171">
        <v>3100</v>
      </c>
      <c r="D20" s="171">
        <v>3100</v>
      </c>
      <c r="E20" s="104">
        <v>3100</v>
      </c>
      <c r="F20" s="170">
        <v>74</v>
      </c>
      <c r="G20" s="169" t="s">
        <v>84</v>
      </c>
      <c r="H20" s="171">
        <v>13069</v>
      </c>
      <c r="I20" s="171">
        <v>13181</v>
      </c>
      <c r="J20" s="104">
        <v>12671</v>
      </c>
    </row>
    <row r="21" spans="1:10" ht="30" customHeight="1">
      <c r="A21" s="175">
        <v>25</v>
      </c>
      <c r="B21" s="174" t="s">
        <v>85</v>
      </c>
      <c r="C21" s="190">
        <v>30</v>
      </c>
      <c r="D21" s="190">
        <v>40</v>
      </c>
      <c r="E21" s="191">
        <v>67</v>
      </c>
      <c r="F21" s="170">
        <v>75</v>
      </c>
      <c r="G21" s="176" t="s">
        <v>85</v>
      </c>
      <c r="H21" s="171">
        <v>2196</v>
      </c>
      <c r="I21" s="171">
        <v>2189</v>
      </c>
      <c r="J21" s="104">
        <v>2328</v>
      </c>
    </row>
    <row r="22" spans="1:10">
      <c r="A22" s="175">
        <v>26</v>
      </c>
      <c r="B22" s="163" t="s">
        <v>130</v>
      </c>
      <c r="C22" s="171">
        <v>220</v>
      </c>
      <c r="D22" s="171">
        <v>210</v>
      </c>
      <c r="E22" s="104">
        <v>222</v>
      </c>
      <c r="F22" s="170">
        <v>76</v>
      </c>
      <c r="G22" s="169" t="s">
        <v>130</v>
      </c>
      <c r="H22" s="171">
        <v>2123</v>
      </c>
      <c r="I22" s="171">
        <v>1999</v>
      </c>
      <c r="J22" s="104">
        <v>1602</v>
      </c>
    </row>
    <row r="23" spans="1:10">
      <c r="A23" s="175">
        <v>28</v>
      </c>
      <c r="B23" s="163" t="s">
        <v>131</v>
      </c>
      <c r="C23" s="192">
        <v>3000</v>
      </c>
      <c r="D23" s="192">
        <v>3650</v>
      </c>
      <c r="E23" s="193">
        <v>3734</v>
      </c>
      <c r="F23" s="170">
        <v>78</v>
      </c>
      <c r="G23" s="169" t="s">
        <v>131</v>
      </c>
      <c r="H23" s="192">
        <v>2862</v>
      </c>
      <c r="I23" s="192">
        <v>3113</v>
      </c>
      <c r="J23" s="193">
        <v>2769</v>
      </c>
    </row>
    <row r="24" spans="1:10">
      <c r="A24" s="178"/>
      <c r="B24" s="194" t="s">
        <v>132</v>
      </c>
      <c r="C24" s="195"/>
      <c r="D24" s="195"/>
      <c r="E24" s="169"/>
      <c r="F24" s="182"/>
      <c r="G24" s="196" t="s">
        <v>132</v>
      </c>
      <c r="H24" s="197"/>
      <c r="I24" s="197"/>
      <c r="J24" s="169"/>
    </row>
    <row r="25" spans="1:10">
      <c r="A25" s="178"/>
      <c r="B25" s="194" t="s">
        <v>133</v>
      </c>
      <c r="C25" s="198">
        <f>SUM(C17:C24)</f>
        <v>13616</v>
      </c>
      <c r="D25" s="198">
        <f>SUM(D17:D24)</f>
        <v>14097</v>
      </c>
      <c r="E25" s="198">
        <f>SUM(E17:E24)</f>
        <v>14250</v>
      </c>
      <c r="F25" s="182"/>
      <c r="G25" s="196" t="s">
        <v>133</v>
      </c>
      <c r="H25" s="198">
        <f>SUM(H17:H24)</f>
        <v>51887</v>
      </c>
      <c r="I25" s="198">
        <f>SUM(I17:I24)</f>
        <v>52575</v>
      </c>
      <c r="J25" s="198">
        <f>SUM(J17:J24)</f>
        <v>48374</v>
      </c>
    </row>
    <row r="26" spans="1:10">
      <c r="A26" s="178"/>
      <c r="B26" s="163"/>
      <c r="C26" s="185"/>
      <c r="D26" s="185"/>
      <c r="E26" s="185"/>
      <c r="F26" s="182"/>
      <c r="G26" s="169"/>
      <c r="H26" s="185"/>
      <c r="I26" s="185"/>
      <c r="J26" s="185"/>
    </row>
    <row r="27" spans="1:10">
      <c r="A27" s="154">
        <v>3</v>
      </c>
      <c r="B27" s="64" t="s">
        <v>71</v>
      </c>
      <c r="C27" s="187"/>
      <c r="D27" s="187"/>
      <c r="E27" s="104"/>
      <c r="F27" s="199">
        <v>8</v>
      </c>
      <c r="G27" s="189" t="s">
        <v>71</v>
      </c>
      <c r="H27" s="187"/>
      <c r="I27" s="187"/>
      <c r="J27" s="104"/>
    </row>
    <row r="28" spans="1:10">
      <c r="A28" s="175">
        <v>31</v>
      </c>
      <c r="B28" s="163" t="s">
        <v>134</v>
      </c>
      <c r="C28" s="171">
        <v>55932</v>
      </c>
      <c r="D28" s="171">
        <v>49996</v>
      </c>
      <c r="E28" s="104">
        <v>55114</v>
      </c>
      <c r="F28" s="170">
        <v>81</v>
      </c>
      <c r="G28" s="169" t="s">
        <v>134</v>
      </c>
      <c r="H28" s="171">
        <v>71008</v>
      </c>
      <c r="I28" s="171">
        <v>63920</v>
      </c>
      <c r="J28" s="104">
        <v>68207</v>
      </c>
    </row>
    <row r="29" spans="1:10">
      <c r="A29" s="175">
        <v>32</v>
      </c>
      <c r="B29" s="163" t="s">
        <v>91</v>
      </c>
      <c r="C29" s="171">
        <v>859</v>
      </c>
      <c r="D29" s="171">
        <v>680</v>
      </c>
      <c r="E29" s="104">
        <v>949</v>
      </c>
      <c r="F29" s="170">
        <v>82</v>
      </c>
      <c r="G29" s="169" t="s">
        <v>91</v>
      </c>
      <c r="H29" s="171">
        <v>13634</v>
      </c>
      <c r="I29" s="171">
        <v>12707</v>
      </c>
      <c r="J29" s="104">
        <v>12392</v>
      </c>
    </row>
    <row r="30" spans="1:10">
      <c r="A30" s="175">
        <v>33</v>
      </c>
      <c r="B30" s="163" t="s">
        <v>92</v>
      </c>
      <c r="C30" s="171">
        <v>0</v>
      </c>
      <c r="D30" s="171">
        <v>0</v>
      </c>
      <c r="E30" s="104">
        <v>0</v>
      </c>
      <c r="F30" s="170">
        <v>83</v>
      </c>
      <c r="G30" s="169" t="s">
        <v>92</v>
      </c>
      <c r="H30" s="171">
        <v>352</v>
      </c>
      <c r="I30" s="171">
        <v>408</v>
      </c>
      <c r="J30" s="104">
        <v>381</v>
      </c>
    </row>
    <row r="31" spans="1:10">
      <c r="A31" s="175">
        <v>34</v>
      </c>
      <c r="B31" s="163" t="s">
        <v>93</v>
      </c>
      <c r="C31" s="171">
        <v>20568</v>
      </c>
      <c r="D31" s="171">
        <v>19897</v>
      </c>
      <c r="E31" s="104">
        <v>19814</v>
      </c>
      <c r="F31" s="170">
        <v>84</v>
      </c>
      <c r="G31" s="169" t="s">
        <v>93</v>
      </c>
      <c r="H31" s="171">
        <v>29144</v>
      </c>
      <c r="I31" s="171">
        <v>27687</v>
      </c>
      <c r="J31" s="104">
        <v>26878</v>
      </c>
    </row>
    <row r="32" spans="1:10">
      <c r="A32" s="175">
        <v>35</v>
      </c>
      <c r="B32" s="163" t="s">
        <v>94</v>
      </c>
      <c r="C32" s="171">
        <v>0</v>
      </c>
      <c r="D32" s="171">
        <v>0</v>
      </c>
      <c r="E32" s="104">
        <v>0</v>
      </c>
      <c r="F32" s="170">
        <v>85</v>
      </c>
      <c r="G32" s="169" t="s">
        <v>94</v>
      </c>
      <c r="H32" s="171">
        <v>1164</v>
      </c>
      <c r="I32" s="171">
        <v>1248</v>
      </c>
      <c r="J32" s="104">
        <v>1177</v>
      </c>
    </row>
    <row r="33" spans="1:10">
      <c r="A33" s="175">
        <v>36</v>
      </c>
      <c r="B33" s="163" t="s">
        <v>95</v>
      </c>
      <c r="C33" s="171">
        <v>273</v>
      </c>
      <c r="D33" s="171">
        <v>235</v>
      </c>
      <c r="E33" s="104">
        <v>290</v>
      </c>
      <c r="F33" s="170">
        <v>86</v>
      </c>
      <c r="G33" s="169" t="s">
        <v>95</v>
      </c>
      <c r="H33" s="171">
        <v>907</v>
      </c>
      <c r="I33" s="171">
        <v>913</v>
      </c>
      <c r="J33" s="104">
        <v>890</v>
      </c>
    </row>
    <row r="34" spans="1:10">
      <c r="A34" s="175">
        <v>37</v>
      </c>
      <c r="B34" s="163" t="s">
        <v>96</v>
      </c>
      <c r="C34" s="192">
        <v>0</v>
      </c>
      <c r="D34" s="192">
        <v>0</v>
      </c>
      <c r="E34" s="193">
        <v>100</v>
      </c>
      <c r="F34" s="170">
        <v>87</v>
      </c>
      <c r="G34" s="169" t="s">
        <v>96</v>
      </c>
      <c r="H34" s="192">
        <v>135</v>
      </c>
      <c r="I34" s="192">
        <v>131</v>
      </c>
      <c r="J34" s="193">
        <v>140</v>
      </c>
    </row>
    <row r="35" spans="1:10">
      <c r="A35" s="175" t="s">
        <v>135</v>
      </c>
      <c r="B35" s="194" t="s">
        <v>132</v>
      </c>
      <c r="C35" s="197"/>
      <c r="D35" s="197"/>
      <c r="E35" s="197"/>
      <c r="F35" s="170" t="s">
        <v>135</v>
      </c>
      <c r="G35" s="196" t="s">
        <v>132</v>
      </c>
      <c r="H35" s="197"/>
      <c r="I35" s="197"/>
      <c r="J35" s="200"/>
    </row>
    <row r="36" spans="1:10">
      <c r="A36" s="175"/>
      <c r="B36" s="194" t="s">
        <v>136</v>
      </c>
      <c r="C36" s="198">
        <f>SUM(C28:C35)</f>
        <v>77632</v>
      </c>
      <c r="D36" s="198">
        <f>SUM(D28:D35)</f>
        <v>70808</v>
      </c>
      <c r="E36" s="198">
        <f>SUM(E28:E35)</f>
        <v>76267</v>
      </c>
      <c r="F36" s="170"/>
      <c r="G36" s="196" t="s">
        <v>136</v>
      </c>
      <c r="H36" s="198">
        <f>SUM(H28:H35)</f>
        <v>116344</v>
      </c>
      <c r="I36" s="198">
        <f>SUM(I28:I35)</f>
        <v>107014</v>
      </c>
      <c r="J36" s="198">
        <f>SUM(J28:J35)</f>
        <v>110065</v>
      </c>
    </row>
    <row r="37" spans="1:10">
      <c r="A37" s="175"/>
      <c r="B37" s="163"/>
      <c r="C37" s="185"/>
      <c r="D37" s="185"/>
      <c r="E37" s="185"/>
      <c r="F37" s="170"/>
      <c r="G37" s="169"/>
      <c r="H37" s="185"/>
      <c r="I37" s="185"/>
      <c r="J37" s="185"/>
    </row>
    <row r="38" spans="1:10">
      <c r="A38" s="154">
        <v>4</v>
      </c>
      <c r="B38" s="64" t="s">
        <v>137</v>
      </c>
      <c r="C38" s="187"/>
      <c r="D38" s="187"/>
      <c r="E38" s="104"/>
      <c r="F38" s="188">
        <v>9</v>
      </c>
      <c r="G38" s="189" t="s">
        <v>137</v>
      </c>
      <c r="H38" s="187"/>
      <c r="I38" s="187"/>
      <c r="J38" s="104"/>
    </row>
    <row r="39" spans="1:10">
      <c r="A39" s="175">
        <v>41</v>
      </c>
      <c r="B39" s="163" t="s">
        <v>35</v>
      </c>
      <c r="C39" s="171">
        <v>1707</v>
      </c>
      <c r="D39" s="171">
        <v>3402</v>
      </c>
      <c r="E39" s="104">
        <v>1680</v>
      </c>
      <c r="F39" s="170">
        <v>91</v>
      </c>
      <c r="G39" s="169" t="s">
        <v>35</v>
      </c>
      <c r="H39" s="171">
        <v>703</v>
      </c>
      <c r="I39" s="171">
        <v>705</v>
      </c>
      <c r="J39" s="104">
        <v>913</v>
      </c>
    </row>
    <row r="40" spans="1:10">
      <c r="A40" s="175">
        <v>43</v>
      </c>
      <c r="B40" s="163" t="s">
        <v>138</v>
      </c>
      <c r="C40" s="171">
        <v>1500</v>
      </c>
      <c r="D40" s="171">
        <v>1250</v>
      </c>
      <c r="E40" s="104">
        <v>1777</v>
      </c>
      <c r="F40" s="170">
        <v>93</v>
      </c>
      <c r="G40" s="169" t="s">
        <v>138</v>
      </c>
      <c r="H40" s="171">
        <v>0</v>
      </c>
      <c r="I40" s="171">
        <v>0</v>
      </c>
      <c r="J40" s="197">
        <v>0</v>
      </c>
    </row>
    <row r="41" spans="1:10">
      <c r="A41" s="175">
        <v>47</v>
      </c>
      <c r="B41" s="163" t="s">
        <v>139</v>
      </c>
      <c r="C41" s="171">
        <v>25</v>
      </c>
      <c r="D41" s="171">
        <v>30</v>
      </c>
      <c r="E41" s="193">
        <v>41</v>
      </c>
      <c r="F41" s="170">
        <v>97</v>
      </c>
      <c r="G41" s="169" t="s">
        <v>139</v>
      </c>
      <c r="H41" s="171">
        <v>253</v>
      </c>
      <c r="I41" s="171">
        <v>244</v>
      </c>
      <c r="J41" s="193">
        <v>246</v>
      </c>
    </row>
    <row r="42" spans="1:10">
      <c r="A42" s="175" t="s">
        <v>135</v>
      </c>
      <c r="B42" s="194" t="s">
        <v>140</v>
      </c>
      <c r="C42" s="180">
        <f>SUM(C39:C41)</f>
        <v>3232</v>
      </c>
      <c r="D42" s="180">
        <f>SUM(D39:D41)</f>
        <v>4682</v>
      </c>
      <c r="E42" s="180">
        <f>SUM(E39:E41)</f>
        <v>3498</v>
      </c>
      <c r="F42" s="170" t="s">
        <v>135</v>
      </c>
      <c r="G42" s="196" t="s">
        <v>140</v>
      </c>
      <c r="H42" s="180">
        <f>SUM(H39:H41)</f>
        <v>956</v>
      </c>
      <c r="I42" s="180">
        <f>SUM(I39:I41)</f>
        <v>949</v>
      </c>
      <c r="J42" s="180">
        <f>SUM(J39:J41)</f>
        <v>1159</v>
      </c>
    </row>
    <row r="43" spans="1:10">
      <c r="A43" s="175"/>
      <c r="B43" s="163"/>
      <c r="C43" s="185"/>
      <c r="D43" s="185"/>
      <c r="E43" s="185"/>
      <c r="F43" s="170"/>
      <c r="G43" s="169"/>
      <c r="H43" s="185"/>
      <c r="I43" s="185"/>
      <c r="J43" s="185"/>
    </row>
    <row r="44" spans="1:10" ht="28.5" customHeight="1">
      <c r="A44" s="201" t="s">
        <v>141</v>
      </c>
      <c r="B44" s="202" t="s">
        <v>142</v>
      </c>
      <c r="C44" s="203">
        <v>0</v>
      </c>
      <c r="D44" s="203">
        <v>0</v>
      </c>
      <c r="E44" s="204">
        <v>2262</v>
      </c>
      <c r="F44" s="205">
        <v>99</v>
      </c>
      <c r="G44" s="206" t="s">
        <v>143</v>
      </c>
      <c r="H44" s="207">
        <v>39163</v>
      </c>
      <c r="I44" s="207">
        <v>35815</v>
      </c>
      <c r="J44" s="204">
        <v>41334</v>
      </c>
    </row>
    <row r="45" spans="1:10" ht="24" customHeight="1" thickBot="1">
      <c r="A45" s="163"/>
      <c r="B45" s="208" t="s">
        <v>144</v>
      </c>
      <c r="C45" s="209">
        <f>C14+C25+C36+C42+C44</f>
        <v>234273</v>
      </c>
      <c r="D45" s="209">
        <f>D14+D25+D36+D42+D44</f>
        <v>222078</v>
      </c>
      <c r="E45" s="209">
        <f>E14+E25+E36+E42+E44</f>
        <v>223785</v>
      </c>
      <c r="F45" s="169"/>
      <c r="G45" s="203" t="s">
        <v>145</v>
      </c>
      <c r="H45" s="210">
        <f>H14+H25+H36+H42+H44</f>
        <v>234273</v>
      </c>
      <c r="I45" s="210">
        <f>I14+I25+I36+I42+I44</f>
        <v>222078</v>
      </c>
      <c r="J45" s="210">
        <f>J14+J25+J36+J42+J44</f>
        <v>227623</v>
      </c>
    </row>
    <row r="46" spans="1:10" ht="15.75" thickTop="1">
      <c r="A46" s="163"/>
      <c r="B46" s="163"/>
      <c r="C46" s="211"/>
      <c r="D46" s="211"/>
      <c r="E46" s="211"/>
      <c r="F46" s="211"/>
      <c r="G46" s="211"/>
      <c r="H46" s="211"/>
      <c r="I46" s="211"/>
      <c r="J46" s="211"/>
    </row>
    <row r="47" spans="1:10">
      <c r="A47" s="163"/>
      <c r="B47" s="163"/>
      <c r="C47" s="163"/>
      <c r="D47" s="163"/>
      <c r="E47" s="163"/>
      <c r="F47" s="163"/>
      <c r="G47" s="163"/>
      <c r="H47" s="163"/>
      <c r="I47" s="163"/>
    </row>
    <row r="48" spans="1:10">
      <c r="A48" s="163"/>
      <c r="B48" s="163"/>
      <c r="C48" s="163"/>
      <c r="D48" s="163"/>
      <c r="E48" s="163"/>
      <c r="F48" s="163"/>
      <c r="G48" s="163"/>
      <c r="H48" s="163"/>
      <c r="I48" s="163"/>
      <c r="J48" s="212">
        <v>17</v>
      </c>
    </row>
    <row r="49" spans="1:10">
      <c r="A49" s="163"/>
      <c r="B49" s="163"/>
      <c r="C49" s="163"/>
      <c r="D49" s="163"/>
      <c r="E49" s="163"/>
      <c r="F49" s="163"/>
      <c r="G49" s="163"/>
      <c r="H49" s="163"/>
      <c r="I49" s="163"/>
      <c r="J49" s="163"/>
    </row>
    <row r="50" spans="1:10">
      <c r="A50" s="163"/>
      <c r="B50" s="163"/>
      <c r="C50" s="163"/>
      <c r="D50" s="163"/>
      <c r="E50" s="163"/>
      <c r="F50" s="163"/>
      <c r="G50" s="163"/>
      <c r="H50" s="163"/>
      <c r="I50" s="163"/>
      <c r="J50" s="163"/>
    </row>
    <row r="51" spans="1:10">
      <c r="A51" s="163"/>
      <c r="B51" s="163"/>
      <c r="C51" s="163"/>
      <c r="D51" s="163"/>
      <c r="E51" s="163"/>
      <c r="F51" s="163"/>
      <c r="G51" s="163"/>
      <c r="H51" s="163"/>
      <c r="I51" s="163"/>
    </row>
  </sheetData>
  <mergeCells count="4">
    <mergeCell ref="A6:E6"/>
    <mergeCell ref="F6:J6"/>
    <mergeCell ref="C7:C8"/>
    <mergeCell ref="H7:H8"/>
  </mergeCells>
  <pageMargins left="0.7" right="0.7" top="0.75" bottom="0.75" header="0.3" footer="0.3"/>
  <pageSetup paperSize="9" orientation="portrait" r:id="rId1"/>
  <headerFooter>
    <oddHeader>&amp;L&amp;"Narkisim,רגיל"&amp;14 06/01/2016&amp;C&amp;"David,מודגש"&amp;20&amp;Uעיריית קרית מוצקין
הצעת תקציב לשנת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0"/>
  <sheetViews>
    <sheetView rightToLeft="1" view="pageLayout" topLeftCell="A1191" zoomScaleNormal="100" workbookViewId="0">
      <selection activeCell="A1191" sqref="A1191"/>
    </sheetView>
  </sheetViews>
  <sheetFormatPr defaultRowHeight="15"/>
  <cols>
    <col min="1" max="1" width="11.28515625" customWidth="1"/>
    <col min="2" max="2" width="19.42578125" customWidth="1"/>
    <col min="3" max="5" width="14.5703125" customWidth="1"/>
  </cols>
  <sheetData>
    <row r="1" spans="1:5">
      <c r="A1" s="213"/>
      <c r="B1" s="213"/>
      <c r="C1" s="214"/>
      <c r="D1" s="214"/>
      <c r="E1" s="215"/>
    </row>
    <row r="2" spans="1:5" ht="15.75" thickBot="1">
      <c r="A2" s="213"/>
      <c r="B2" s="213"/>
      <c r="C2" s="214"/>
      <c r="D2" s="214"/>
      <c r="E2" s="215"/>
    </row>
    <row r="3" spans="1:5" ht="31.5" customHeight="1" thickBot="1">
      <c r="A3" s="216" t="s">
        <v>146</v>
      </c>
      <c r="B3" s="216" t="s">
        <v>147</v>
      </c>
      <c r="C3" s="217" t="s">
        <v>654</v>
      </c>
      <c r="D3" s="218" t="s">
        <v>76</v>
      </c>
      <c r="E3" s="219" t="s">
        <v>655</v>
      </c>
    </row>
    <row r="4" spans="1:5">
      <c r="A4" s="220"/>
      <c r="B4" s="213"/>
      <c r="C4" s="221"/>
      <c r="D4" s="221"/>
      <c r="E4" s="222"/>
    </row>
    <row r="5" spans="1:5" ht="15.75">
      <c r="A5" s="223"/>
      <c r="B5" s="224" t="s">
        <v>148</v>
      </c>
      <c r="C5" s="225"/>
      <c r="D5" s="225"/>
      <c r="E5" s="226"/>
    </row>
    <row r="6" spans="1:5" ht="15.75">
      <c r="A6" s="223"/>
      <c r="B6" s="227" t="s">
        <v>149</v>
      </c>
      <c r="C6" s="228"/>
      <c r="D6" s="228"/>
      <c r="E6" s="226"/>
    </row>
    <row r="7" spans="1:5">
      <c r="A7" s="213">
        <v>1111100100</v>
      </c>
      <c r="B7" s="213" t="s">
        <v>150</v>
      </c>
      <c r="C7" s="214">
        <v>-77050000</v>
      </c>
      <c r="D7" s="214">
        <v>-74100000</v>
      </c>
      <c r="E7" s="215">
        <v>-73365700</v>
      </c>
    </row>
    <row r="8" spans="1:5">
      <c r="A8" s="213">
        <v>1111200100</v>
      </c>
      <c r="B8" s="213" t="s">
        <v>151</v>
      </c>
      <c r="C8" s="214">
        <v>-5000000</v>
      </c>
      <c r="D8" s="214">
        <v>-5000000</v>
      </c>
      <c r="E8" s="215">
        <v>-4550200</v>
      </c>
    </row>
    <row r="9" spans="1:5">
      <c r="A9" s="213">
        <v>1112000100</v>
      </c>
      <c r="B9" s="213" t="s">
        <v>11</v>
      </c>
      <c r="C9" s="214">
        <v>-2450000</v>
      </c>
      <c r="D9" s="214">
        <v>-2800000</v>
      </c>
      <c r="E9" s="215">
        <v>-2780800</v>
      </c>
    </row>
    <row r="10" spans="1:5">
      <c r="A10" s="213">
        <v>1115000660</v>
      </c>
      <c r="B10" s="213" t="s">
        <v>152</v>
      </c>
      <c r="C10" s="214">
        <v>-23000000</v>
      </c>
      <c r="D10" s="214">
        <v>-19500000</v>
      </c>
      <c r="E10" s="215">
        <v>-23728500</v>
      </c>
    </row>
    <row r="11" spans="1:5">
      <c r="A11" s="229"/>
      <c r="B11" s="230" t="s">
        <v>153</v>
      </c>
      <c r="C11" s="231">
        <f>SUM(C7:C10)</f>
        <v>-107500000</v>
      </c>
      <c r="D11" s="231">
        <f>SUM(D7:D10)</f>
        <v>-101400000</v>
      </c>
      <c r="E11" s="231">
        <f>SUM(E7:E10)</f>
        <v>-104425200</v>
      </c>
    </row>
    <row r="12" spans="1:5">
      <c r="A12" s="213"/>
      <c r="B12" s="213"/>
      <c r="C12" s="214"/>
      <c r="D12" s="214"/>
      <c r="E12" s="215"/>
    </row>
    <row r="13" spans="1:5">
      <c r="A13" s="220"/>
      <c r="B13" s="227" t="s">
        <v>123</v>
      </c>
      <c r="C13" s="214"/>
      <c r="D13" s="214"/>
      <c r="E13" s="222"/>
    </row>
    <row r="14" spans="1:5">
      <c r="A14" s="213">
        <v>1121000220</v>
      </c>
      <c r="B14" s="213" t="s">
        <v>154</v>
      </c>
      <c r="C14" s="214">
        <v>-35000</v>
      </c>
      <c r="D14" s="214">
        <v>-28000</v>
      </c>
      <c r="E14" s="215">
        <v>-26800</v>
      </c>
    </row>
    <row r="15" spans="1:5">
      <c r="A15" s="213">
        <v>1122000220</v>
      </c>
      <c r="B15" s="213" t="s">
        <v>155</v>
      </c>
      <c r="C15" s="214">
        <v>-535000</v>
      </c>
      <c r="D15" s="214">
        <v>-580000</v>
      </c>
      <c r="E15" s="215">
        <v>-357200</v>
      </c>
    </row>
    <row r="16" spans="1:5">
      <c r="A16" s="213">
        <v>1124100220</v>
      </c>
      <c r="B16" s="213" t="s">
        <v>156</v>
      </c>
      <c r="C16" s="214">
        <v>-25000</v>
      </c>
      <c r="D16" s="214">
        <v>-25000</v>
      </c>
      <c r="E16" s="215">
        <v>-20700</v>
      </c>
    </row>
    <row r="17" spans="1:5">
      <c r="A17" s="229"/>
      <c r="B17" s="230" t="s">
        <v>157</v>
      </c>
      <c r="C17" s="231">
        <f>SUM(C14:C16)</f>
        <v>-595000</v>
      </c>
      <c r="D17" s="231">
        <f>SUM(D14:D16)</f>
        <v>-633000</v>
      </c>
      <c r="E17" s="231">
        <f>SUM(E14:E16)</f>
        <v>-404700</v>
      </c>
    </row>
    <row r="18" spans="1:5">
      <c r="A18" s="229"/>
      <c r="B18" s="230"/>
      <c r="C18" s="231"/>
      <c r="D18" s="231"/>
      <c r="E18" s="231"/>
    </row>
    <row r="19" spans="1:5">
      <c r="A19" s="213">
        <v>1160000661</v>
      </c>
      <c r="B19" s="230" t="s">
        <v>125</v>
      </c>
      <c r="C19" s="231">
        <v>-800000</v>
      </c>
      <c r="D19" s="231">
        <v>-500000</v>
      </c>
      <c r="E19" s="231">
        <v>-1092700</v>
      </c>
    </row>
    <row r="20" spans="1:5">
      <c r="A20" s="229"/>
      <c r="B20" s="229"/>
      <c r="C20" s="214"/>
      <c r="D20" s="214"/>
      <c r="E20" s="232"/>
    </row>
    <row r="21" spans="1:5">
      <c r="A21" s="220"/>
      <c r="B21" s="227" t="s">
        <v>158</v>
      </c>
      <c r="C21" s="214"/>
      <c r="D21" s="214"/>
      <c r="E21" s="222"/>
    </row>
    <row r="22" spans="1:5">
      <c r="A22" s="213">
        <v>1191000910</v>
      </c>
      <c r="B22" s="213" t="s">
        <v>39</v>
      </c>
      <c r="C22" s="214">
        <v>-30598000</v>
      </c>
      <c r="D22" s="214">
        <v>-29658000</v>
      </c>
      <c r="E22" s="215">
        <v>-20729700</v>
      </c>
    </row>
    <row r="23" spans="1:5">
      <c r="A23" s="213">
        <v>1192000910</v>
      </c>
      <c r="B23" s="213" t="s">
        <v>159</v>
      </c>
      <c r="C23" s="214">
        <v>-300000</v>
      </c>
      <c r="D23" s="214">
        <v>-300000</v>
      </c>
      <c r="E23" s="215">
        <v>-856700</v>
      </c>
    </row>
    <row r="24" spans="1:5">
      <c r="A24" s="229"/>
      <c r="B24" s="230" t="s">
        <v>160</v>
      </c>
      <c r="C24" s="233">
        <f>SUM(C22:C23)</f>
        <v>-30898000</v>
      </c>
      <c r="D24" s="233">
        <f>SUM(D22:D23)</f>
        <v>-29958000</v>
      </c>
      <c r="E24" s="233">
        <f>SUM(E22:E23)</f>
        <v>-21586400</v>
      </c>
    </row>
    <row r="25" spans="1:5">
      <c r="A25" s="229"/>
      <c r="B25" s="229"/>
      <c r="C25" s="214"/>
      <c r="D25" s="214"/>
      <c r="E25" s="232"/>
    </row>
    <row r="26" spans="1:5">
      <c r="A26" s="220"/>
      <c r="B26" s="227" t="s">
        <v>81</v>
      </c>
      <c r="C26" s="214"/>
      <c r="D26" s="214"/>
      <c r="E26" s="222"/>
    </row>
    <row r="27" spans="1:5">
      <c r="A27" s="220">
        <v>1212200610</v>
      </c>
      <c r="B27" s="234" t="s">
        <v>161</v>
      </c>
      <c r="C27" s="214">
        <v>-350000</v>
      </c>
      <c r="D27" s="214">
        <v>-200000</v>
      </c>
      <c r="E27" s="222">
        <v>-324600</v>
      </c>
    </row>
    <row r="28" spans="1:5">
      <c r="A28" s="213">
        <v>1213000290</v>
      </c>
      <c r="B28" s="213" t="s">
        <v>162</v>
      </c>
      <c r="C28" s="214">
        <v>-5000</v>
      </c>
      <c r="D28" s="214">
        <v>-5000</v>
      </c>
      <c r="E28" s="215">
        <v>0</v>
      </c>
    </row>
    <row r="29" spans="1:5">
      <c r="A29" s="213">
        <v>1213200220</v>
      </c>
      <c r="B29" s="213" t="s">
        <v>163</v>
      </c>
      <c r="C29" s="214">
        <v>-30000</v>
      </c>
      <c r="D29" s="214">
        <v>-40000</v>
      </c>
      <c r="E29" s="215">
        <v>-44600</v>
      </c>
    </row>
    <row r="30" spans="1:5">
      <c r="A30" s="229"/>
      <c r="B30" s="230" t="s">
        <v>164</v>
      </c>
      <c r="C30" s="231">
        <f>SUM(C27:C29)</f>
        <v>-385000</v>
      </c>
      <c r="D30" s="231">
        <f>SUM(D27:D29)</f>
        <v>-245000</v>
      </c>
      <c r="E30" s="231">
        <f>SUM(E27:E29)</f>
        <v>-369200</v>
      </c>
    </row>
    <row r="31" spans="1:5">
      <c r="A31" s="229"/>
      <c r="B31" s="235"/>
      <c r="C31" s="214"/>
      <c r="D31" s="214"/>
      <c r="E31" s="236"/>
    </row>
    <row r="32" spans="1:5">
      <c r="A32" s="229"/>
      <c r="B32" s="227" t="s">
        <v>82</v>
      </c>
      <c r="C32" s="214"/>
      <c r="D32" s="214"/>
      <c r="E32" s="236"/>
    </row>
    <row r="33" spans="1:5">
      <c r="A33" s="220">
        <v>1220000200</v>
      </c>
      <c r="B33" s="213" t="s">
        <v>165</v>
      </c>
      <c r="C33" s="214">
        <v>-2000000</v>
      </c>
      <c r="D33" s="214">
        <v>-2000000</v>
      </c>
      <c r="E33" s="215">
        <v>-1955400</v>
      </c>
    </row>
    <row r="34" spans="1:5">
      <c r="A34" s="220">
        <v>1221000750</v>
      </c>
      <c r="B34" s="213" t="s">
        <v>166</v>
      </c>
      <c r="C34" s="214">
        <v>-50000</v>
      </c>
      <c r="D34" s="214">
        <v>-50000</v>
      </c>
      <c r="E34" s="215">
        <v>-70000</v>
      </c>
    </row>
    <row r="35" spans="1:5">
      <c r="A35" s="220">
        <v>1221000900</v>
      </c>
      <c r="B35" s="213" t="s">
        <v>167</v>
      </c>
      <c r="C35" s="214">
        <v>-609000</v>
      </c>
      <c r="D35" s="214">
        <v>-609000</v>
      </c>
      <c r="E35" s="215">
        <v>-541400</v>
      </c>
    </row>
    <row r="36" spans="1:5">
      <c r="A36" s="220">
        <v>1222000910</v>
      </c>
      <c r="B36" s="213" t="s">
        <v>168</v>
      </c>
      <c r="C36" s="214">
        <v>-5000</v>
      </c>
      <c r="D36" s="214">
        <v>-5000</v>
      </c>
      <c r="E36" s="215">
        <v>-4000</v>
      </c>
    </row>
    <row r="37" spans="1:5">
      <c r="A37" s="229"/>
      <c r="B37" s="230" t="s">
        <v>169</v>
      </c>
      <c r="C37" s="231">
        <f>SUM(C33:C36)</f>
        <v>-2664000</v>
      </c>
      <c r="D37" s="231">
        <f>SUM(D33:D36)</f>
        <v>-2664000</v>
      </c>
      <c r="E37" s="231">
        <f>SUM(E33:E36)</f>
        <v>-2570800</v>
      </c>
    </row>
    <row r="38" spans="1:5">
      <c r="A38" s="229"/>
      <c r="B38" s="237"/>
      <c r="C38" s="236"/>
      <c r="D38" s="236"/>
      <c r="E38" s="236"/>
    </row>
    <row r="39" spans="1:5">
      <c r="A39" s="234">
        <v>1232000290</v>
      </c>
      <c r="B39" s="238" t="s">
        <v>170</v>
      </c>
      <c r="C39" s="239">
        <v>-1300000</v>
      </c>
      <c r="D39" s="239">
        <v>-1300000</v>
      </c>
      <c r="E39" s="239">
        <v>-1645600</v>
      </c>
    </row>
    <row r="40" spans="1:5">
      <c r="A40" s="229"/>
      <c r="B40" s="237"/>
      <c r="C40" s="236"/>
      <c r="D40" s="236"/>
      <c r="E40" s="236"/>
    </row>
    <row r="41" spans="1:5">
      <c r="A41" s="213">
        <v>1232000800</v>
      </c>
      <c r="B41" s="227" t="s">
        <v>83</v>
      </c>
      <c r="C41" s="233">
        <v>-2917000</v>
      </c>
      <c r="D41" s="233">
        <v>-2888000</v>
      </c>
      <c r="E41" s="233">
        <v>-2541000</v>
      </c>
    </row>
    <row r="42" spans="1:5">
      <c r="A42" s="213"/>
      <c r="B42" s="213"/>
      <c r="C42" s="214"/>
      <c r="D42" s="214"/>
      <c r="E42" s="215"/>
    </row>
    <row r="43" spans="1:5">
      <c r="A43" s="213">
        <v>1240000800</v>
      </c>
      <c r="B43" s="227" t="s">
        <v>84</v>
      </c>
      <c r="C43" s="240">
        <v>-3100000</v>
      </c>
      <c r="D43" s="240">
        <v>-3100000</v>
      </c>
      <c r="E43" s="240">
        <v>-3100000</v>
      </c>
    </row>
    <row r="44" spans="1:5">
      <c r="A44" s="213"/>
      <c r="B44" s="213"/>
      <c r="C44" s="214"/>
      <c r="D44" s="214"/>
      <c r="E44" s="215"/>
    </row>
    <row r="45" spans="1:5">
      <c r="A45" s="213">
        <v>1251000700</v>
      </c>
      <c r="B45" s="227" t="s">
        <v>85</v>
      </c>
      <c r="C45" s="233">
        <v>-30000</v>
      </c>
      <c r="D45" s="233">
        <v>-40000</v>
      </c>
      <c r="E45" s="233">
        <v>-40800</v>
      </c>
    </row>
    <row r="46" spans="1:5">
      <c r="A46" s="213"/>
      <c r="B46" s="241"/>
      <c r="C46" s="214"/>
      <c r="D46" s="214"/>
      <c r="E46" s="242"/>
    </row>
    <row r="47" spans="1:5">
      <c r="A47" s="213">
        <v>1252000700</v>
      </c>
      <c r="B47" s="227" t="s">
        <v>661</v>
      </c>
      <c r="C47" s="233">
        <v>0</v>
      </c>
      <c r="D47" s="233">
        <v>0</v>
      </c>
      <c r="E47" s="233">
        <v>-26400</v>
      </c>
    </row>
    <row r="48" spans="1:5">
      <c r="A48" s="213"/>
      <c r="B48" s="241"/>
      <c r="C48" s="214"/>
      <c r="D48" s="214"/>
      <c r="E48" s="242"/>
    </row>
    <row r="49" spans="1:5">
      <c r="A49" s="213">
        <v>1260000420</v>
      </c>
      <c r="B49" s="238" t="s">
        <v>171</v>
      </c>
      <c r="C49" s="243">
        <v>-25000</v>
      </c>
      <c r="D49" s="243">
        <v>-30000</v>
      </c>
      <c r="E49" s="243">
        <v>12600</v>
      </c>
    </row>
    <row r="50" spans="1:5">
      <c r="A50" s="213"/>
      <c r="B50" s="238"/>
      <c r="C50" s="243"/>
      <c r="D50" s="243"/>
      <c r="E50" s="243"/>
    </row>
    <row r="51" spans="1:5">
      <c r="A51" s="213"/>
      <c r="B51" s="238"/>
      <c r="C51" s="243"/>
      <c r="D51" s="243"/>
      <c r="E51" s="245">
        <v>18</v>
      </c>
    </row>
    <row r="52" spans="1:5">
      <c r="A52" s="213"/>
      <c r="B52" s="238"/>
      <c r="C52" s="243"/>
      <c r="D52" s="243"/>
      <c r="E52" s="243"/>
    </row>
    <row r="53" spans="1:5" ht="15.75" thickBot="1">
      <c r="A53" s="213"/>
      <c r="B53" s="238"/>
      <c r="C53" s="243"/>
      <c r="D53" s="243"/>
      <c r="E53" s="243"/>
    </row>
    <row r="54" spans="1:5" ht="31.5" customHeight="1" thickBot="1">
      <c r="A54" s="216" t="s">
        <v>146</v>
      </c>
      <c r="B54" s="216" t="s">
        <v>147</v>
      </c>
      <c r="C54" s="217" t="s">
        <v>654</v>
      </c>
      <c r="D54" s="218" t="s">
        <v>76</v>
      </c>
      <c r="E54" s="219" t="s">
        <v>655</v>
      </c>
    </row>
    <row r="55" spans="1:5">
      <c r="A55" s="213"/>
      <c r="B55" s="241"/>
      <c r="C55" s="214"/>
      <c r="D55" s="214"/>
      <c r="E55" s="242"/>
    </row>
    <row r="56" spans="1:5">
      <c r="A56" s="213">
        <v>1269000690</v>
      </c>
      <c r="B56" s="227" t="s">
        <v>86</v>
      </c>
      <c r="C56" s="231">
        <v>-150000</v>
      </c>
      <c r="D56" s="231">
        <v>-100000</v>
      </c>
      <c r="E56" s="231">
        <v>-234300</v>
      </c>
    </row>
    <row r="57" spans="1:5">
      <c r="A57" s="213"/>
      <c r="B57" s="244"/>
      <c r="C57" s="214"/>
      <c r="D57" s="214"/>
    </row>
    <row r="58" spans="1:5">
      <c r="A58" s="213"/>
      <c r="B58" s="227" t="s">
        <v>131</v>
      </c>
      <c r="C58" s="214"/>
      <c r="D58" s="214"/>
      <c r="E58" s="215"/>
    </row>
    <row r="59" spans="1:5">
      <c r="A59" s="213">
        <v>1281000420</v>
      </c>
      <c r="B59" s="213" t="s">
        <v>172</v>
      </c>
      <c r="C59" s="171">
        <v>-900000</v>
      </c>
      <c r="D59" s="214">
        <v>-850000</v>
      </c>
      <c r="E59" s="215">
        <v>-882900</v>
      </c>
    </row>
    <row r="60" spans="1:5">
      <c r="A60" s="213">
        <v>1281000690</v>
      </c>
      <c r="B60" s="220" t="s">
        <v>173</v>
      </c>
      <c r="C60" s="171">
        <v>-2100000</v>
      </c>
      <c r="D60" s="214">
        <v>-2800000</v>
      </c>
      <c r="E60" s="215">
        <v>-2807100</v>
      </c>
    </row>
    <row r="61" spans="1:5">
      <c r="A61" s="213"/>
      <c r="B61" s="227" t="s">
        <v>174</v>
      </c>
      <c r="C61" s="233">
        <f>SUM(C59:C60)</f>
        <v>-3000000</v>
      </c>
      <c r="D61" s="233">
        <f>SUM(D59:D60)</f>
        <v>-3650000</v>
      </c>
      <c r="E61" s="233">
        <f>SUM(E59:E60)</f>
        <v>-3690000</v>
      </c>
    </row>
    <row r="62" spans="1:5">
      <c r="A62" s="213"/>
      <c r="B62" s="244"/>
      <c r="C62" s="171"/>
      <c r="D62" s="233"/>
      <c r="E62" s="233"/>
    </row>
    <row r="63" spans="1:5">
      <c r="A63" s="213">
        <v>1282000690</v>
      </c>
      <c r="B63" s="227" t="s">
        <v>175</v>
      </c>
      <c r="C63" s="422">
        <v>-45000</v>
      </c>
      <c r="D63" s="233">
        <v>-80000</v>
      </c>
      <c r="E63" s="233">
        <v>-44200</v>
      </c>
    </row>
    <row r="64" spans="1:5">
      <c r="A64" s="213"/>
      <c r="B64" s="244"/>
      <c r="C64" s="171"/>
      <c r="D64" s="233"/>
      <c r="E64" s="233"/>
    </row>
    <row r="65" spans="1:5">
      <c r="A65" s="213"/>
      <c r="B65" s="227" t="s">
        <v>134</v>
      </c>
      <c r="C65" s="171"/>
      <c r="D65" s="214"/>
      <c r="E65" s="215"/>
    </row>
    <row r="66" spans="1:5">
      <c r="A66" s="213"/>
      <c r="B66" s="246" t="s">
        <v>176</v>
      </c>
      <c r="C66" s="171"/>
      <c r="D66" s="214"/>
      <c r="E66" s="215"/>
    </row>
    <row r="67" spans="1:5">
      <c r="A67" s="213">
        <v>1312200421</v>
      </c>
      <c r="B67" s="213" t="s">
        <v>177</v>
      </c>
      <c r="C67" s="171">
        <v>-500000</v>
      </c>
      <c r="D67" s="214">
        <v>-200000</v>
      </c>
      <c r="E67" s="215">
        <v>-239700</v>
      </c>
    </row>
    <row r="68" spans="1:5">
      <c r="A68" s="213">
        <v>1312200920</v>
      </c>
      <c r="B68" s="213" t="s">
        <v>178</v>
      </c>
      <c r="C68" s="171">
        <v>-2900000</v>
      </c>
      <c r="D68" s="214">
        <v>-2850000</v>
      </c>
      <c r="E68" s="215">
        <v>-2841400</v>
      </c>
    </row>
    <row r="69" spans="1:5">
      <c r="A69" s="213"/>
      <c r="B69" s="213"/>
      <c r="C69" s="171"/>
      <c r="D69" s="214"/>
      <c r="E69" s="215"/>
    </row>
    <row r="70" spans="1:5">
      <c r="A70" s="213"/>
      <c r="B70" s="246" t="s">
        <v>179</v>
      </c>
      <c r="C70" s="171"/>
      <c r="D70" s="214"/>
      <c r="E70" s="215"/>
    </row>
    <row r="71" spans="1:5">
      <c r="A71" s="213">
        <v>1312300410</v>
      </c>
      <c r="B71" s="213" t="s">
        <v>180</v>
      </c>
      <c r="C71" s="171">
        <v>0</v>
      </c>
      <c r="D71" s="214">
        <v>0</v>
      </c>
      <c r="E71" s="215">
        <v>-10300</v>
      </c>
    </row>
    <row r="72" spans="1:5">
      <c r="A72" s="213">
        <v>1312300920</v>
      </c>
      <c r="B72" s="213" t="s">
        <v>178</v>
      </c>
      <c r="C72" s="171">
        <v>-12250000</v>
      </c>
      <c r="D72" s="214">
        <v>-9600000</v>
      </c>
      <c r="E72" s="215">
        <v>-9544100</v>
      </c>
    </row>
    <row r="73" spans="1:5">
      <c r="A73" s="213"/>
      <c r="B73" s="213"/>
      <c r="C73" s="171"/>
      <c r="D73" s="214"/>
      <c r="E73" s="215"/>
    </row>
    <row r="74" spans="1:5">
      <c r="A74" s="213"/>
      <c r="B74" s="247" t="s">
        <v>181</v>
      </c>
      <c r="C74" s="171"/>
      <c r="D74" s="214"/>
      <c r="E74" s="215"/>
    </row>
    <row r="75" spans="1:5">
      <c r="A75" s="213">
        <v>1313200410</v>
      </c>
      <c r="B75" s="213" t="s">
        <v>180</v>
      </c>
      <c r="C75" s="171">
        <v>-350000</v>
      </c>
      <c r="D75" s="214">
        <v>-350000</v>
      </c>
      <c r="E75" s="215">
        <v>-340700</v>
      </c>
    </row>
    <row r="76" spans="1:5">
      <c r="A76" s="213">
        <v>1313200920</v>
      </c>
      <c r="B76" s="213" t="s">
        <v>178</v>
      </c>
      <c r="C76" s="171">
        <v>-3850000</v>
      </c>
      <c r="D76" s="214">
        <v>-3700000</v>
      </c>
      <c r="E76" s="215">
        <v>-3841500</v>
      </c>
    </row>
    <row r="77" spans="1:5">
      <c r="A77" s="213">
        <v>1313201420</v>
      </c>
      <c r="B77" s="213" t="s">
        <v>182</v>
      </c>
      <c r="C77" s="171">
        <v>-210000</v>
      </c>
      <c r="D77" s="214">
        <v>-420000</v>
      </c>
      <c r="E77" s="215">
        <v>0</v>
      </c>
    </row>
    <row r="78" spans="1:5">
      <c r="A78" s="213">
        <v>1313201920</v>
      </c>
      <c r="B78" s="213" t="s">
        <v>183</v>
      </c>
      <c r="C78" s="171">
        <v>-430000</v>
      </c>
      <c r="D78" s="214">
        <v>-580000</v>
      </c>
      <c r="E78" s="215">
        <v>-395100</v>
      </c>
    </row>
    <row r="79" spans="1:5">
      <c r="A79" s="213"/>
      <c r="B79" s="213"/>
      <c r="C79" s="171"/>
      <c r="D79" s="214"/>
      <c r="E79" s="215"/>
    </row>
    <row r="80" spans="1:5">
      <c r="A80" s="213"/>
      <c r="B80" s="247" t="s">
        <v>184</v>
      </c>
      <c r="C80" s="171"/>
      <c r="D80" s="214"/>
      <c r="E80" s="215"/>
    </row>
    <row r="81" spans="1:5">
      <c r="A81" s="213">
        <v>1313600420</v>
      </c>
      <c r="B81" s="213" t="s">
        <v>185</v>
      </c>
      <c r="C81" s="171">
        <v>-70000</v>
      </c>
      <c r="D81" s="214">
        <v>-70000</v>
      </c>
      <c r="E81" s="215">
        <v>-75800</v>
      </c>
    </row>
    <row r="82" spans="1:5">
      <c r="A82" s="213">
        <v>1313600440</v>
      </c>
      <c r="B82" s="213" t="s">
        <v>186</v>
      </c>
      <c r="C82" s="171">
        <v>-371000</v>
      </c>
      <c r="D82" s="214">
        <v>-324000</v>
      </c>
      <c r="E82" s="215">
        <v>-327600</v>
      </c>
    </row>
    <row r="83" spans="1:5">
      <c r="A83" s="213">
        <v>1313600920</v>
      </c>
      <c r="B83" s="213" t="s">
        <v>178</v>
      </c>
      <c r="C83" s="171">
        <v>-55000</v>
      </c>
      <c r="D83" s="214">
        <v>-55000</v>
      </c>
      <c r="E83" s="215">
        <v>-272900</v>
      </c>
    </row>
    <row r="84" spans="1:5">
      <c r="A84" s="213"/>
      <c r="B84" s="213"/>
      <c r="C84" s="171"/>
      <c r="D84" s="214"/>
      <c r="E84" s="215"/>
    </row>
    <row r="85" spans="1:5">
      <c r="A85" s="213"/>
      <c r="B85" s="247" t="s">
        <v>187</v>
      </c>
      <c r="C85" s="171"/>
      <c r="D85" s="214"/>
      <c r="E85" s="215"/>
    </row>
    <row r="86" spans="1:5">
      <c r="A86" s="213">
        <v>1314000490</v>
      </c>
      <c r="B86" s="213" t="s">
        <v>188</v>
      </c>
      <c r="C86" s="171">
        <v>-2534000</v>
      </c>
      <c r="D86" s="214">
        <v>-2255000</v>
      </c>
      <c r="E86" s="215">
        <v>-4130200</v>
      </c>
    </row>
    <row r="87" spans="1:5">
      <c r="A87" s="213">
        <v>1314000920</v>
      </c>
      <c r="B87" s="213" t="s">
        <v>189</v>
      </c>
      <c r="C87" s="171">
        <v>0</v>
      </c>
      <c r="D87" s="214">
        <v>0</v>
      </c>
      <c r="E87" s="215">
        <v>-13200</v>
      </c>
    </row>
    <row r="88" spans="1:5">
      <c r="A88" s="213">
        <v>1314100490</v>
      </c>
      <c r="B88" s="213" t="s">
        <v>190</v>
      </c>
      <c r="C88" s="171">
        <v>-1346500</v>
      </c>
      <c r="D88" s="214">
        <v>-1378000</v>
      </c>
      <c r="E88" s="215">
        <v>-1647500</v>
      </c>
    </row>
    <row r="89" spans="1:5">
      <c r="A89" s="213">
        <v>1314100920</v>
      </c>
      <c r="B89" s="213" t="s">
        <v>189</v>
      </c>
      <c r="C89" s="171">
        <v>0</v>
      </c>
      <c r="D89" s="214">
        <v>0</v>
      </c>
      <c r="E89" s="215">
        <v>-12900</v>
      </c>
    </row>
    <row r="90" spans="1:5">
      <c r="A90" s="213">
        <v>1314200490</v>
      </c>
      <c r="B90" s="213" t="s">
        <v>191</v>
      </c>
      <c r="C90" s="171">
        <v>-414000</v>
      </c>
      <c r="D90" s="214">
        <v>-411000</v>
      </c>
      <c r="E90" s="215">
        <v>-454000</v>
      </c>
    </row>
    <row r="91" spans="1:5">
      <c r="A91" s="213"/>
      <c r="B91" s="213"/>
      <c r="C91" s="171"/>
      <c r="D91" s="214"/>
      <c r="E91" s="215"/>
    </row>
    <row r="92" spans="1:5">
      <c r="A92" s="213"/>
      <c r="B92" s="247" t="s">
        <v>192</v>
      </c>
      <c r="C92" s="171"/>
      <c r="D92" s="214"/>
      <c r="E92" s="215"/>
    </row>
    <row r="93" spans="1:5">
      <c r="A93" s="213">
        <v>1315100490</v>
      </c>
      <c r="B93" s="213" t="s">
        <v>15</v>
      </c>
      <c r="C93" s="171">
        <v>-23653000</v>
      </c>
      <c r="D93" s="214">
        <v>-21150000</v>
      </c>
      <c r="E93" s="215">
        <v>-24332500</v>
      </c>
    </row>
    <row r="94" spans="1:5">
      <c r="A94" s="213"/>
      <c r="B94" s="213"/>
      <c r="C94" s="171"/>
      <c r="D94" s="214"/>
      <c r="E94" s="215"/>
    </row>
    <row r="95" spans="1:5">
      <c r="A95" s="213"/>
      <c r="B95" s="247" t="s">
        <v>193</v>
      </c>
      <c r="C95" s="171"/>
      <c r="D95" s="214"/>
      <c r="E95" s="215"/>
    </row>
    <row r="96" spans="1:5">
      <c r="A96" s="213">
        <v>1317100420</v>
      </c>
      <c r="B96" s="213" t="s">
        <v>194</v>
      </c>
      <c r="C96" s="171">
        <v>-730000</v>
      </c>
      <c r="D96" s="214">
        <v>-720000</v>
      </c>
      <c r="E96" s="215">
        <v>-733900</v>
      </c>
    </row>
    <row r="97" spans="1:5">
      <c r="A97" s="213">
        <v>1317100920</v>
      </c>
      <c r="B97" s="213" t="s">
        <v>178</v>
      </c>
      <c r="C97" s="171">
        <v>-52000</v>
      </c>
      <c r="D97" s="214">
        <v>-52000</v>
      </c>
      <c r="E97" s="215">
        <v>-49000</v>
      </c>
    </row>
    <row r="98" spans="1:5">
      <c r="A98" s="213"/>
      <c r="B98" s="213"/>
      <c r="C98" s="171"/>
      <c r="D98" s="214"/>
      <c r="E98" s="215"/>
    </row>
    <row r="99" spans="1:5">
      <c r="A99" s="213">
        <v>1317201420</v>
      </c>
      <c r="B99" s="247" t="s">
        <v>195</v>
      </c>
      <c r="C99" s="171">
        <v>-440000</v>
      </c>
      <c r="D99" s="214">
        <v>-400000</v>
      </c>
      <c r="E99" s="215">
        <v>-417600</v>
      </c>
    </row>
    <row r="100" spans="1:5">
      <c r="A100" s="213"/>
      <c r="B100" s="247"/>
      <c r="C100" s="171"/>
      <c r="D100" s="214"/>
      <c r="E100" s="215"/>
    </row>
    <row r="101" spans="1:5">
      <c r="A101" s="213"/>
      <c r="B101" s="247"/>
      <c r="C101" s="171"/>
      <c r="D101" s="214"/>
      <c r="E101" s="215"/>
    </row>
    <row r="102" spans="1:5">
      <c r="A102" s="213"/>
      <c r="B102" s="247"/>
      <c r="C102" s="171"/>
      <c r="D102" s="214"/>
      <c r="E102" s="245">
        <v>19</v>
      </c>
    </row>
    <row r="103" spans="1:5">
      <c r="A103" s="213"/>
      <c r="B103" s="247"/>
      <c r="C103" s="171"/>
      <c r="D103" s="214"/>
      <c r="E103" s="215"/>
    </row>
    <row r="104" spans="1:5" ht="15.75" thickBot="1">
      <c r="A104" s="213"/>
      <c r="B104" s="247"/>
      <c r="C104" s="171"/>
      <c r="D104" s="214"/>
      <c r="E104" s="215"/>
    </row>
    <row r="105" spans="1:5" ht="31.5" customHeight="1" thickBot="1">
      <c r="A105" s="216" t="s">
        <v>146</v>
      </c>
      <c r="B105" s="216" t="s">
        <v>147</v>
      </c>
      <c r="C105" s="217" t="s">
        <v>654</v>
      </c>
      <c r="D105" s="218" t="s">
        <v>76</v>
      </c>
      <c r="E105" s="219" t="s">
        <v>655</v>
      </c>
    </row>
    <row r="106" spans="1:5">
      <c r="A106" s="213"/>
      <c r="B106" s="247"/>
      <c r="C106" s="171"/>
      <c r="D106" s="214"/>
      <c r="E106" s="215"/>
    </row>
    <row r="107" spans="1:5">
      <c r="A107" s="213"/>
      <c r="B107" s="247" t="s">
        <v>196</v>
      </c>
      <c r="C107" s="171"/>
      <c r="D107" s="214"/>
      <c r="E107" s="215"/>
    </row>
    <row r="108" spans="1:5">
      <c r="A108" s="213">
        <v>1317300420</v>
      </c>
      <c r="B108" s="213" t="s">
        <v>197</v>
      </c>
      <c r="C108" s="171">
        <v>-10000</v>
      </c>
      <c r="D108" s="214">
        <v>-5000</v>
      </c>
      <c r="E108" s="215">
        <v>0</v>
      </c>
    </row>
    <row r="109" spans="1:5">
      <c r="A109" s="213">
        <v>1317300920</v>
      </c>
      <c r="B109" s="213" t="s">
        <v>198</v>
      </c>
      <c r="C109" s="171">
        <v>-1410000</v>
      </c>
      <c r="D109" s="214">
        <v>-1410000</v>
      </c>
      <c r="E109" s="215">
        <v>-1340700</v>
      </c>
    </row>
    <row r="110" spans="1:5">
      <c r="A110" s="213"/>
      <c r="B110" s="248"/>
      <c r="C110" s="214"/>
      <c r="D110" s="214"/>
    </row>
    <row r="111" spans="1:5">
      <c r="A111" s="213"/>
      <c r="B111" s="247" t="s">
        <v>199</v>
      </c>
      <c r="C111" s="214"/>
      <c r="D111" s="214"/>
      <c r="E111" s="215"/>
    </row>
    <row r="112" spans="1:5">
      <c r="A112" s="213">
        <v>1317600420</v>
      </c>
      <c r="B112" s="213" t="s">
        <v>197</v>
      </c>
      <c r="C112" s="171">
        <v>-20000</v>
      </c>
      <c r="D112" s="214">
        <v>-20000</v>
      </c>
      <c r="E112" s="215">
        <v>-21200</v>
      </c>
    </row>
    <row r="113" spans="1:5">
      <c r="A113" s="213">
        <v>1317600920</v>
      </c>
      <c r="B113" s="213" t="s">
        <v>200</v>
      </c>
      <c r="C113" s="171">
        <v>-120000</v>
      </c>
      <c r="D113" s="214">
        <v>-120000</v>
      </c>
      <c r="E113" s="215">
        <v>-122400</v>
      </c>
    </row>
    <row r="114" spans="1:5">
      <c r="A114" s="213"/>
      <c r="B114" s="213"/>
      <c r="C114" s="171"/>
      <c r="D114" s="214"/>
      <c r="E114" s="215"/>
    </row>
    <row r="115" spans="1:5">
      <c r="A115" s="213">
        <v>1317601420</v>
      </c>
      <c r="B115" s="252" t="s">
        <v>201</v>
      </c>
      <c r="C115" s="171">
        <v>-20000</v>
      </c>
      <c r="D115" s="214">
        <v>-20000</v>
      </c>
      <c r="E115" s="215">
        <v>-25100</v>
      </c>
    </row>
    <row r="116" spans="1:5" ht="15.75">
      <c r="A116" s="253"/>
      <c r="B116" s="253"/>
      <c r="C116" s="171"/>
      <c r="D116" s="254"/>
      <c r="E116" s="255"/>
    </row>
    <row r="117" spans="1:5">
      <c r="A117" s="213"/>
      <c r="B117" s="247" t="s">
        <v>202</v>
      </c>
      <c r="C117" s="171"/>
      <c r="D117" s="214"/>
      <c r="E117" s="215"/>
    </row>
    <row r="118" spans="1:5">
      <c r="A118" s="213">
        <v>1317700420</v>
      </c>
      <c r="B118" s="213" t="s">
        <v>203</v>
      </c>
      <c r="C118" s="171">
        <v>0</v>
      </c>
      <c r="D118" s="214">
        <v>-9000</v>
      </c>
      <c r="E118" s="215">
        <v>-300</v>
      </c>
    </row>
    <row r="119" spans="1:5">
      <c r="A119" s="213">
        <v>1317700920</v>
      </c>
      <c r="B119" s="213" t="s">
        <v>204</v>
      </c>
      <c r="C119" s="171">
        <v>-210000</v>
      </c>
      <c r="D119" s="214">
        <v>-205000</v>
      </c>
      <c r="E119" s="215">
        <v>-204600</v>
      </c>
    </row>
    <row r="120" spans="1:5">
      <c r="A120" s="213">
        <v>1317701920</v>
      </c>
      <c r="B120" s="213" t="s">
        <v>205</v>
      </c>
      <c r="C120" s="171">
        <v>-2100000</v>
      </c>
      <c r="D120" s="214">
        <v>-1850000</v>
      </c>
      <c r="E120" s="215">
        <v>-1746100</v>
      </c>
    </row>
    <row r="121" spans="1:5">
      <c r="A121" s="213">
        <v>1317702920</v>
      </c>
      <c r="B121" s="213" t="s">
        <v>206</v>
      </c>
      <c r="C121" s="171">
        <v>-172000</v>
      </c>
      <c r="D121" s="214">
        <v>-174000</v>
      </c>
      <c r="E121" s="215">
        <v>-145000</v>
      </c>
    </row>
    <row r="122" spans="1:5">
      <c r="A122" s="213">
        <v>1317800420</v>
      </c>
      <c r="B122" s="213" t="s">
        <v>207</v>
      </c>
      <c r="C122" s="171">
        <v>0</v>
      </c>
      <c r="D122" s="214">
        <v>0</v>
      </c>
      <c r="E122" s="215">
        <v>-70300</v>
      </c>
    </row>
    <row r="123" spans="1:5">
      <c r="A123" s="213">
        <v>1317800920</v>
      </c>
      <c r="B123" s="213" t="s">
        <v>208</v>
      </c>
      <c r="C123" s="171">
        <v>-870000</v>
      </c>
      <c r="D123" s="214">
        <v>-910000</v>
      </c>
      <c r="E123" s="215">
        <v>-924500</v>
      </c>
    </row>
    <row r="124" spans="1:5">
      <c r="A124" s="213">
        <v>1317801920</v>
      </c>
      <c r="B124" s="256" t="s">
        <v>209</v>
      </c>
      <c r="C124" s="171">
        <v>-810000</v>
      </c>
      <c r="D124" s="214">
        <v>-720000</v>
      </c>
      <c r="E124" s="215">
        <v>-795300</v>
      </c>
    </row>
    <row r="125" spans="1:5">
      <c r="A125" s="213"/>
      <c r="B125" s="213"/>
      <c r="C125" s="171"/>
      <c r="D125" s="214"/>
      <c r="E125" s="215"/>
    </row>
    <row r="126" spans="1:5">
      <c r="A126" s="213">
        <v>1317900920</v>
      </c>
      <c r="B126" s="213" t="s">
        <v>210</v>
      </c>
      <c r="C126" s="171">
        <v>-34000</v>
      </c>
      <c r="D126" s="214">
        <v>-38000</v>
      </c>
      <c r="E126" s="215">
        <v>-38000</v>
      </c>
    </row>
    <row r="127" spans="1:5">
      <c r="A127" s="213"/>
      <c r="B127" s="213"/>
      <c r="C127" s="171"/>
      <c r="D127" s="214"/>
      <c r="E127" s="215"/>
    </row>
    <row r="128" spans="1:5">
      <c r="A128" s="229"/>
      <c r="B128" s="227" t="s">
        <v>211</v>
      </c>
      <c r="C128" s="231">
        <f>SUM(C67:C127)</f>
        <v>-55931500</v>
      </c>
      <c r="D128" s="231">
        <f>SUM(D67:D127)</f>
        <v>-49996000</v>
      </c>
      <c r="E128" s="231">
        <f>E67+E68+E71+E72+E75+E76+E77+E78+E81+E82+E83+E86+E87+E88+E89+E90+E93+E96+E97+E99+E108+E109+E112+E113+E115+E118+E119+E120+E121+E122+E123+E124+E126</f>
        <v>-55113400</v>
      </c>
    </row>
    <row r="129" spans="1:5">
      <c r="A129" s="229"/>
      <c r="B129" s="244"/>
      <c r="C129" s="171"/>
      <c r="D129" s="231"/>
      <c r="E129" s="231"/>
    </row>
    <row r="130" spans="1:5">
      <c r="A130" s="229"/>
      <c r="B130" s="229"/>
      <c r="C130" s="171"/>
      <c r="D130" s="214"/>
      <c r="E130" s="232"/>
    </row>
    <row r="131" spans="1:5">
      <c r="A131" s="213"/>
      <c r="B131" s="227" t="s">
        <v>91</v>
      </c>
      <c r="C131" s="171"/>
      <c r="D131" s="214"/>
      <c r="E131" s="215"/>
    </row>
    <row r="132" spans="1:5">
      <c r="A132" s="213"/>
      <c r="B132" s="247" t="s">
        <v>212</v>
      </c>
      <c r="C132" s="171"/>
      <c r="D132" s="214"/>
      <c r="E132" s="215"/>
    </row>
    <row r="133" spans="1:5">
      <c r="A133" s="213">
        <v>1326201420</v>
      </c>
      <c r="B133" s="213" t="s">
        <v>213</v>
      </c>
      <c r="C133" s="171">
        <v>-30000</v>
      </c>
      <c r="D133" s="214">
        <v>-40000</v>
      </c>
      <c r="E133" s="215">
        <v>-26700</v>
      </c>
    </row>
    <row r="134" spans="1:5">
      <c r="A134" s="213"/>
      <c r="B134" s="213"/>
      <c r="C134" s="171"/>
      <c r="D134" s="214"/>
      <c r="E134" s="215"/>
    </row>
    <row r="135" spans="1:5">
      <c r="A135" s="213"/>
      <c r="B135" s="247" t="s">
        <v>214</v>
      </c>
      <c r="C135" s="171"/>
      <c r="D135" s="214"/>
      <c r="E135" s="215"/>
    </row>
    <row r="136" spans="1:5">
      <c r="A136" s="213">
        <v>1327000920</v>
      </c>
      <c r="B136" s="213" t="s">
        <v>178</v>
      </c>
      <c r="C136" s="171">
        <v>-98000</v>
      </c>
      <c r="D136" s="214">
        <v>-53000</v>
      </c>
      <c r="E136" s="215">
        <v>-52900</v>
      </c>
    </row>
    <row r="137" spans="1:5">
      <c r="A137" s="213"/>
      <c r="B137" s="213"/>
      <c r="C137" s="171"/>
      <c r="D137" s="214"/>
      <c r="E137" s="215"/>
    </row>
    <row r="138" spans="1:5">
      <c r="A138" s="213"/>
      <c r="B138" s="257" t="s">
        <v>215</v>
      </c>
      <c r="C138" s="171"/>
      <c r="D138" s="214"/>
      <c r="E138" s="215"/>
    </row>
    <row r="139" spans="1:5">
      <c r="A139" s="213">
        <v>1328000420</v>
      </c>
      <c r="B139" s="213" t="s">
        <v>216</v>
      </c>
      <c r="C139" s="171">
        <v>-50000</v>
      </c>
      <c r="D139" s="214">
        <v>-10000</v>
      </c>
      <c r="E139" s="215">
        <v>-39700</v>
      </c>
    </row>
    <row r="140" spans="1:5">
      <c r="A140" s="213">
        <v>1328000700</v>
      </c>
      <c r="B140" s="213" t="s">
        <v>217</v>
      </c>
      <c r="C140" s="171">
        <v>0</v>
      </c>
      <c r="D140" s="214">
        <v>0</v>
      </c>
      <c r="E140" s="215">
        <v>-2000</v>
      </c>
    </row>
    <row r="141" spans="1:5">
      <c r="A141" s="213">
        <v>1328000750</v>
      </c>
      <c r="B141" s="213" t="s">
        <v>218</v>
      </c>
      <c r="C141" s="171">
        <v>-5000</v>
      </c>
      <c r="D141" s="214">
        <v>-10000</v>
      </c>
      <c r="E141" s="215">
        <v>-4100</v>
      </c>
    </row>
    <row r="142" spans="1:5">
      <c r="A142" s="213">
        <v>1328000920</v>
      </c>
      <c r="B142" s="213" t="s">
        <v>198</v>
      </c>
      <c r="C142" s="171">
        <v>-96000</v>
      </c>
      <c r="D142" s="214">
        <v>-97500</v>
      </c>
      <c r="E142" s="215">
        <v>-230000</v>
      </c>
    </row>
    <row r="143" spans="1:5">
      <c r="A143" s="213">
        <v>1328000921</v>
      </c>
      <c r="B143" s="213" t="s">
        <v>658</v>
      </c>
      <c r="C143" s="171">
        <v>-110000</v>
      </c>
      <c r="D143" s="214">
        <v>0</v>
      </c>
      <c r="E143" s="215">
        <v>0</v>
      </c>
    </row>
    <row r="144" spans="1:5">
      <c r="A144" s="213"/>
      <c r="B144" s="213"/>
      <c r="C144" s="171"/>
      <c r="D144" s="214"/>
      <c r="E144" s="215"/>
    </row>
    <row r="145" spans="1:5">
      <c r="A145" s="213"/>
      <c r="B145" s="247" t="s">
        <v>219</v>
      </c>
      <c r="C145" s="171"/>
      <c r="D145" s="214"/>
      <c r="E145" s="215"/>
    </row>
    <row r="146" spans="1:5">
      <c r="A146" s="213">
        <v>1328100920</v>
      </c>
      <c r="B146" s="213" t="s">
        <v>200</v>
      </c>
      <c r="C146" s="171">
        <v>-220000</v>
      </c>
      <c r="D146" s="214">
        <v>-220000</v>
      </c>
      <c r="E146" s="215">
        <v>-396300</v>
      </c>
    </row>
    <row r="147" spans="1:5">
      <c r="A147" s="213"/>
      <c r="B147" s="213"/>
      <c r="C147" s="171"/>
      <c r="D147" s="214"/>
      <c r="E147" s="215"/>
    </row>
    <row r="148" spans="1:5">
      <c r="A148" s="213">
        <v>1329000920</v>
      </c>
      <c r="B148" s="247" t="s">
        <v>220</v>
      </c>
      <c r="C148" s="171">
        <v>-250000</v>
      </c>
      <c r="D148" s="214">
        <v>-250000</v>
      </c>
      <c r="E148" s="215">
        <v>-196900</v>
      </c>
    </row>
    <row r="149" spans="1:5">
      <c r="A149" s="229"/>
      <c r="B149" s="227" t="s">
        <v>221</v>
      </c>
      <c r="C149" s="231">
        <f>SUM(C133:C148)</f>
        <v>-859000</v>
      </c>
      <c r="D149" s="231">
        <f>SUM(D133:D148)</f>
        <v>-680500</v>
      </c>
      <c r="E149" s="231">
        <f>SUM(E133:E148)</f>
        <v>-948600</v>
      </c>
    </row>
    <row r="150" spans="1:5">
      <c r="A150" s="229"/>
      <c r="B150" s="244"/>
      <c r="C150" s="423"/>
      <c r="D150" s="231"/>
      <c r="E150" s="231"/>
    </row>
    <row r="151" spans="1:5">
      <c r="A151" s="229"/>
      <c r="B151" s="244"/>
      <c r="C151" s="423"/>
      <c r="D151" s="231"/>
      <c r="E151" s="231"/>
    </row>
    <row r="152" spans="1:5">
      <c r="A152" s="229"/>
      <c r="B152" s="244"/>
      <c r="C152" s="423"/>
      <c r="D152" s="231"/>
      <c r="E152" s="231"/>
    </row>
    <row r="153" spans="1:5">
      <c r="A153" s="229"/>
      <c r="B153" s="244"/>
      <c r="C153" s="423"/>
      <c r="D153" s="231"/>
      <c r="E153" s="231"/>
    </row>
    <row r="154" spans="1:5">
      <c r="A154" s="229"/>
      <c r="B154" s="244"/>
      <c r="C154" s="423"/>
      <c r="D154" s="231"/>
      <c r="E154" s="245">
        <v>20</v>
      </c>
    </row>
    <row r="155" spans="1:5">
      <c r="A155" s="229"/>
      <c r="B155" s="244"/>
      <c r="C155" s="423"/>
      <c r="D155" s="231"/>
    </row>
    <row r="156" spans="1:5" ht="15.75" thickBot="1">
      <c r="A156" s="229"/>
      <c r="B156" s="244"/>
      <c r="C156" s="423"/>
      <c r="D156" s="231"/>
    </row>
    <row r="157" spans="1:5" ht="30" customHeight="1" thickBot="1">
      <c r="A157" s="216" t="s">
        <v>146</v>
      </c>
      <c r="B157" s="216" t="s">
        <v>147</v>
      </c>
      <c r="C157" s="217" t="s">
        <v>654</v>
      </c>
      <c r="D157" s="218" t="s">
        <v>76</v>
      </c>
      <c r="E157" s="219" t="s">
        <v>655</v>
      </c>
    </row>
    <row r="158" spans="1:5">
      <c r="A158" s="229"/>
      <c r="B158" s="229"/>
      <c r="C158" s="214"/>
      <c r="D158" s="214"/>
      <c r="E158" s="232"/>
    </row>
    <row r="159" spans="1:5">
      <c r="A159" s="213"/>
      <c r="B159" s="227" t="s">
        <v>93</v>
      </c>
      <c r="C159" s="214"/>
      <c r="D159" s="214"/>
      <c r="E159" s="215"/>
    </row>
    <row r="160" spans="1:5">
      <c r="A160" s="213">
        <v>1341000421</v>
      </c>
      <c r="B160" s="213" t="s">
        <v>500</v>
      </c>
      <c r="C160" s="214">
        <v>0</v>
      </c>
      <c r="D160" s="214">
        <v>0</v>
      </c>
      <c r="E160" s="215">
        <v>-12400</v>
      </c>
    </row>
    <row r="161" spans="1:5">
      <c r="A161" s="213">
        <v>1341000930</v>
      </c>
      <c r="B161" s="213" t="s">
        <v>222</v>
      </c>
      <c r="C161" s="171">
        <v>-2250000</v>
      </c>
      <c r="D161" s="214">
        <v>-2150000</v>
      </c>
      <c r="E161" s="215">
        <v>-2231800</v>
      </c>
    </row>
    <row r="162" spans="1:5">
      <c r="A162" s="213"/>
      <c r="B162" s="213"/>
      <c r="C162" s="171"/>
      <c r="D162" s="214"/>
      <c r="E162" s="215"/>
    </row>
    <row r="163" spans="1:5">
      <c r="A163" s="213"/>
      <c r="B163" s="247" t="s">
        <v>223</v>
      </c>
      <c r="C163" s="171"/>
      <c r="D163" s="214"/>
      <c r="E163" s="215"/>
    </row>
    <row r="164" spans="1:5">
      <c r="A164" s="213">
        <v>1342000420</v>
      </c>
      <c r="B164" s="213" t="s">
        <v>224</v>
      </c>
      <c r="C164" s="171">
        <v>-4000</v>
      </c>
      <c r="D164" s="214">
        <v>-4000</v>
      </c>
      <c r="E164" s="215">
        <v>-3200</v>
      </c>
    </row>
    <row r="165" spans="1:5">
      <c r="A165" s="213">
        <v>1342200930</v>
      </c>
      <c r="B165" s="213" t="s">
        <v>225</v>
      </c>
      <c r="C165" s="171">
        <v>-300000</v>
      </c>
      <c r="D165" s="214">
        <v>-234000</v>
      </c>
      <c r="E165" s="215">
        <v>-212200</v>
      </c>
    </row>
    <row r="166" spans="1:5">
      <c r="A166" s="213"/>
      <c r="B166" s="213"/>
      <c r="C166" s="171"/>
      <c r="D166" s="214"/>
    </row>
    <row r="167" spans="1:5">
      <c r="A167" s="213"/>
      <c r="B167" s="258" t="s">
        <v>226</v>
      </c>
      <c r="C167" s="171"/>
      <c r="D167" s="214"/>
      <c r="E167" s="215"/>
    </row>
    <row r="168" spans="1:5">
      <c r="A168" s="213">
        <v>1342400420</v>
      </c>
      <c r="B168" s="213" t="s">
        <v>197</v>
      </c>
      <c r="C168" s="171">
        <v>-50000</v>
      </c>
      <c r="D168" s="214">
        <v>-50000</v>
      </c>
      <c r="E168" s="215">
        <v>-52700</v>
      </c>
    </row>
    <row r="169" spans="1:5">
      <c r="A169" s="213">
        <v>1342400930</v>
      </c>
      <c r="B169" s="213" t="s">
        <v>227</v>
      </c>
      <c r="C169" s="171">
        <v>-45000</v>
      </c>
      <c r="D169" s="214">
        <v>-27000</v>
      </c>
      <c r="E169" s="215">
        <v>-53300</v>
      </c>
    </row>
    <row r="170" spans="1:5">
      <c r="C170" s="171"/>
    </row>
    <row r="171" spans="1:5">
      <c r="A171" s="213"/>
      <c r="B171" s="257" t="s">
        <v>228</v>
      </c>
      <c r="C171" s="171"/>
      <c r="D171" s="214"/>
      <c r="E171" s="215"/>
    </row>
    <row r="172" spans="1:5">
      <c r="A172" s="213">
        <v>1343000420</v>
      </c>
      <c r="B172" s="213" t="s">
        <v>229</v>
      </c>
      <c r="C172" s="171">
        <v>-22000</v>
      </c>
      <c r="D172" s="214">
        <v>-16000</v>
      </c>
      <c r="E172" s="215">
        <v>-16000</v>
      </c>
    </row>
    <row r="173" spans="1:5">
      <c r="A173" s="213">
        <v>1343000930</v>
      </c>
      <c r="B173" s="213" t="s">
        <v>230</v>
      </c>
      <c r="C173" s="171">
        <v>-59000</v>
      </c>
      <c r="D173" s="214">
        <v>-58000</v>
      </c>
      <c r="E173" s="215">
        <v>-66600</v>
      </c>
    </row>
    <row r="174" spans="1:5">
      <c r="A174" s="213">
        <v>1343500421</v>
      </c>
      <c r="B174" s="213" t="s">
        <v>231</v>
      </c>
      <c r="C174" s="171">
        <v>-15000</v>
      </c>
      <c r="D174" s="214">
        <v>-20000</v>
      </c>
      <c r="E174" s="215">
        <v>-16700</v>
      </c>
    </row>
    <row r="175" spans="1:5">
      <c r="A175" s="213">
        <v>1343500930</v>
      </c>
      <c r="B175" s="213" t="s">
        <v>232</v>
      </c>
      <c r="C175" s="171">
        <v>-650000</v>
      </c>
      <c r="D175" s="214">
        <v>-575000</v>
      </c>
      <c r="E175" s="215">
        <v>-675600</v>
      </c>
    </row>
    <row r="176" spans="1:5">
      <c r="A176" s="213"/>
      <c r="B176" s="213"/>
      <c r="C176" s="171"/>
      <c r="D176" s="214"/>
      <c r="E176" s="215"/>
    </row>
    <row r="177" spans="1:5">
      <c r="A177" s="213"/>
      <c r="B177" s="247" t="s">
        <v>233</v>
      </c>
      <c r="C177" s="171"/>
      <c r="D177" s="259"/>
      <c r="E177" s="215"/>
    </row>
    <row r="178" spans="1:5">
      <c r="A178" s="213">
        <v>1343800420</v>
      </c>
      <c r="B178" s="213" t="s">
        <v>234</v>
      </c>
      <c r="C178" s="171">
        <v>-10000</v>
      </c>
      <c r="D178" s="214">
        <v>-23000</v>
      </c>
      <c r="E178" s="215">
        <v>-18500</v>
      </c>
    </row>
    <row r="179" spans="1:5">
      <c r="A179" s="213">
        <v>1343800930</v>
      </c>
      <c r="B179" s="213" t="s">
        <v>227</v>
      </c>
      <c r="C179" s="171">
        <v>-1860000</v>
      </c>
      <c r="D179" s="214">
        <v>-1700000</v>
      </c>
      <c r="E179" s="215">
        <v>-1779800</v>
      </c>
    </row>
    <row r="180" spans="1:5">
      <c r="A180" s="213"/>
      <c r="B180" s="213"/>
      <c r="C180" s="171"/>
      <c r="D180" s="214"/>
      <c r="E180" s="215"/>
    </row>
    <row r="181" spans="1:5">
      <c r="A181" s="213">
        <v>1343900930</v>
      </c>
      <c r="B181" s="247" t="s">
        <v>235</v>
      </c>
      <c r="C181" s="171">
        <v>-540000</v>
      </c>
      <c r="D181" s="214">
        <v>-690000</v>
      </c>
      <c r="E181" s="215">
        <v>-629400</v>
      </c>
    </row>
    <row r="182" spans="1:5" ht="15.75">
      <c r="A182" s="253"/>
      <c r="B182" s="253"/>
      <c r="C182" s="171"/>
      <c r="D182" s="260"/>
      <c r="E182" s="255"/>
    </row>
    <row r="183" spans="1:5">
      <c r="A183" s="213"/>
      <c r="B183" s="247" t="s">
        <v>236</v>
      </c>
      <c r="C183" s="171"/>
      <c r="D183" s="214"/>
      <c r="E183" s="215"/>
    </row>
    <row r="184" spans="1:5">
      <c r="A184" s="213">
        <v>1344300420</v>
      </c>
      <c r="B184" s="213" t="s">
        <v>237</v>
      </c>
      <c r="C184" s="171">
        <v>-300000</v>
      </c>
      <c r="D184" s="214">
        <v>-295000</v>
      </c>
      <c r="E184" s="215">
        <v>-279300</v>
      </c>
    </row>
    <row r="185" spans="1:5">
      <c r="A185" s="213">
        <v>1344300930</v>
      </c>
      <c r="B185" s="213" t="s">
        <v>227</v>
      </c>
      <c r="C185" s="171">
        <v>-865000</v>
      </c>
      <c r="D185" s="214">
        <v>-1115000</v>
      </c>
      <c r="E185" s="215">
        <v>-1092600</v>
      </c>
    </row>
    <row r="186" spans="1:5">
      <c r="A186" s="213"/>
      <c r="B186" s="213"/>
      <c r="C186" s="171"/>
      <c r="D186" s="214"/>
      <c r="E186" s="215"/>
    </row>
    <row r="187" spans="1:5">
      <c r="A187" s="213"/>
      <c r="B187" s="247" t="s">
        <v>238</v>
      </c>
      <c r="C187" s="171"/>
      <c r="D187" s="214"/>
      <c r="E187" s="215"/>
    </row>
    <row r="188" spans="1:5">
      <c r="A188" s="213">
        <v>1344400420</v>
      </c>
      <c r="B188" s="213" t="s">
        <v>234</v>
      </c>
      <c r="C188" s="171">
        <v>-55000</v>
      </c>
      <c r="D188" s="214">
        <v>-22000</v>
      </c>
      <c r="E188" s="215">
        <v>-24200</v>
      </c>
    </row>
    <row r="189" spans="1:5">
      <c r="A189" s="213">
        <v>1344400930</v>
      </c>
      <c r="B189" s="213" t="s">
        <v>227</v>
      </c>
      <c r="C189" s="171">
        <v>-365000</v>
      </c>
      <c r="D189" s="214">
        <v>-440000</v>
      </c>
      <c r="E189" s="215">
        <v>-267300</v>
      </c>
    </row>
    <row r="190" spans="1:5">
      <c r="A190" s="213"/>
      <c r="B190" s="213"/>
      <c r="C190" s="171"/>
      <c r="D190" s="214"/>
      <c r="E190" s="215"/>
    </row>
    <row r="191" spans="1:5">
      <c r="A191" s="213"/>
      <c r="B191" s="247" t="s">
        <v>239</v>
      </c>
      <c r="C191" s="171"/>
      <c r="D191" s="214"/>
      <c r="E191" s="215"/>
    </row>
    <row r="192" spans="1:5">
      <c r="A192" s="213">
        <v>1344500930</v>
      </c>
      <c r="B192" s="213" t="s">
        <v>227</v>
      </c>
      <c r="C192" s="171">
        <v>-30000</v>
      </c>
      <c r="D192" s="214">
        <v>-50000</v>
      </c>
      <c r="E192" s="215">
        <v>-45300</v>
      </c>
    </row>
    <row r="193" spans="1:5">
      <c r="A193" s="213"/>
      <c r="B193" s="213"/>
      <c r="C193" s="171"/>
      <c r="D193" s="214"/>
      <c r="E193" s="215"/>
    </row>
    <row r="194" spans="1:5">
      <c r="A194" s="213">
        <v>1345100930</v>
      </c>
      <c r="B194" s="247" t="s">
        <v>240</v>
      </c>
      <c r="C194" s="171">
        <v>-8400000</v>
      </c>
      <c r="D194" s="214">
        <v>-8100000</v>
      </c>
      <c r="E194" s="215">
        <v>-7989500</v>
      </c>
    </row>
    <row r="195" spans="1:5">
      <c r="A195" s="213"/>
      <c r="B195" s="248"/>
      <c r="C195" s="171"/>
      <c r="D195" s="214"/>
      <c r="E195" s="215"/>
    </row>
    <row r="196" spans="1:5">
      <c r="A196" s="213"/>
      <c r="B196" s="247" t="s">
        <v>241</v>
      </c>
      <c r="C196" s="171"/>
      <c r="D196" s="214"/>
      <c r="E196" s="215"/>
    </row>
    <row r="197" spans="1:5">
      <c r="A197" s="213">
        <v>1345200420</v>
      </c>
      <c r="B197" s="213" t="s">
        <v>234</v>
      </c>
      <c r="C197" s="171">
        <v>-120000</v>
      </c>
      <c r="D197" s="214">
        <v>-70000</v>
      </c>
      <c r="E197" s="215">
        <v>-75600</v>
      </c>
    </row>
    <row r="198" spans="1:5">
      <c r="A198" s="213">
        <v>1345200930</v>
      </c>
      <c r="B198" s="213" t="s">
        <v>227</v>
      </c>
      <c r="C198" s="171">
        <v>-575000</v>
      </c>
      <c r="D198" s="214">
        <v>-500000</v>
      </c>
      <c r="E198" s="215">
        <v>-500000</v>
      </c>
    </row>
    <row r="199" spans="1:5">
      <c r="A199" s="213"/>
      <c r="B199" s="213"/>
      <c r="C199" s="171"/>
      <c r="D199" s="214"/>
      <c r="E199" s="215"/>
    </row>
    <row r="200" spans="1:5">
      <c r="A200" s="213"/>
      <c r="B200" s="247" t="s">
        <v>242</v>
      </c>
      <c r="C200" s="171"/>
      <c r="D200" s="214"/>
      <c r="E200" s="215"/>
    </row>
    <row r="201" spans="1:5">
      <c r="A201" s="213">
        <v>1345300930</v>
      </c>
      <c r="B201" s="213" t="s">
        <v>227</v>
      </c>
      <c r="C201" s="171">
        <v>-350000</v>
      </c>
      <c r="D201" s="214">
        <v>-130000</v>
      </c>
      <c r="E201" s="222">
        <v>-170600</v>
      </c>
    </row>
    <row r="202" spans="1:5">
      <c r="A202" s="213"/>
      <c r="B202" s="213"/>
      <c r="C202" s="221"/>
      <c r="D202" s="214"/>
    </row>
    <row r="203" spans="1:5">
      <c r="A203" s="213"/>
      <c r="B203" s="213"/>
      <c r="C203" s="221"/>
      <c r="D203" s="214"/>
      <c r="E203" s="245"/>
    </row>
    <row r="204" spans="1:5">
      <c r="A204" s="213"/>
      <c r="B204" s="213"/>
      <c r="C204" s="221"/>
      <c r="D204" s="214"/>
    </row>
    <row r="205" spans="1:5">
      <c r="A205" s="213"/>
      <c r="B205" s="213"/>
      <c r="C205" s="221"/>
      <c r="D205" s="214"/>
      <c r="E205" s="222"/>
    </row>
    <row r="206" spans="1:5">
      <c r="A206" s="213"/>
      <c r="B206" s="213"/>
      <c r="C206" s="221"/>
      <c r="D206" s="214"/>
      <c r="E206" s="245">
        <v>21</v>
      </c>
    </row>
    <row r="207" spans="1:5">
      <c r="A207" s="213"/>
      <c r="B207" s="213"/>
      <c r="C207" s="221"/>
      <c r="D207" s="214"/>
      <c r="E207" s="245"/>
    </row>
    <row r="208" spans="1:5" ht="15.75" thickBot="1">
      <c r="A208" s="213"/>
      <c r="B208" s="213"/>
      <c r="C208" s="221"/>
      <c r="D208" s="214"/>
      <c r="E208" s="245"/>
    </row>
    <row r="209" spans="1:5" ht="30.75" customHeight="1" thickBot="1">
      <c r="A209" s="216" t="s">
        <v>146</v>
      </c>
      <c r="B209" s="216" t="s">
        <v>147</v>
      </c>
      <c r="C209" s="217" t="s">
        <v>654</v>
      </c>
      <c r="D209" s="218" t="s">
        <v>76</v>
      </c>
      <c r="E209" s="219" t="s">
        <v>655</v>
      </c>
    </row>
    <row r="210" spans="1:5">
      <c r="A210" s="213"/>
      <c r="B210" s="247" t="s">
        <v>243</v>
      </c>
      <c r="C210" s="214"/>
      <c r="D210" s="214"/>
      <c r="E210" s="215"/>
    </row>
    <row r="211" spans="1:5">
      <c r="A211" s="213">
        <v>1346300930</v>
      </c>
      <c r="B211" s="213" t="s">
        <v>244</v>
      </c>
      <c r="C211" s="171">
        <v>-40000</v>
      </c>
      <c r="D211" s="214">
        <v>-35000</v>
      </c>
      <c r="E211" s="215">
        <v>-32400</v>
      </c>
    </row>
    <row r="212" spans="1:5">
      <c r="A212" s="213">
        <v>1346400930</v>
      </c>
      <c r="B212" s="213" t="s">
        <v>245</v>
      </c>
      <c r="C212" s="171">
        <v>-95000</v>
      </c>
      <c r="D212" s="214">
        <v>-79000</v>
      </c>
      <c r="E212" s="215">
        <v>-102800</v>
      </c>
    </row>
    <row r="213" spans="1:5">
      <c r="A213" s="213"/>
      <c r="B213" s="213"/>
      <c r="C213" s="171"/>
      <c r="D213" s="214"/>
      <c r="E213" s="215"/>
    </row>
    <row r="214" spans="1:5">
      <c r="A214" s="213"/>
      <c r="B214" s="247" t="s">
        <v>246</v>
      </c>
      <c r="C214" s="171"/>
      <c r="D214" s="214"/>
      <c r="E214" s="215"/>
    </row>
    <row r="215" spans="1:5">
      <c r="A215" s="213">
        <v>1346500930</v>
      </c>
      <c r="B215" s="213" t="s">
        <v>247</v>
      </c>
      <c r="C215" s="171">
        <v>-2010000</v>
      </c>
      <c r="D215" s="214">
        <v>-2010000</v>
      </c>
      <c r="E215" s="215">
        <v>-2038000</v>
      </c>
    </row>
    <row r="216" spans="1:5">
      <c r="A216" s="213">
        <v>1346600930</v>
      </c>
      <c r="B216" s="213" t="s">
        <v>248</v>
      </c>
      <c r="C216" s="171">
        <v>-360000</v>
      </c>
      <c r="D216" s="214">
        <v>-320000</v>
      </c>
      <c r="E216" s="215">
        <v>-329000</v>
      </c>
    </row>
    <row r="217" spans="1:5">
      <c r="A217" s="213">
        <v>1346700930</v>
      </c>
      <c r="B217" s="213" t="s">
        <v>249</v>
      </c>
      <c r="C217" s="171">
        <v>-440000</v>
      </c>
      <c r="D217" s="214">
        <v>-440000</v>
      </c>
      <c r="E217" s="215">
        <v>-363300</v>
      </c>
    </row>
    <row r="218" spans="1:5">
      <c r="A218" s="213">
        <v>1346800930</v>
      </c>
      <c r="B218" s="213" t="s">
        <v>245</v>
      </c>
      <c r="C218" s="171">
        <v>-100000</v>
      </c>
      <c r="D218" s="214">
        <v>-145000</v>
      </c>
      <c r="E218" s="215">
        <v>-116400</v>
      </c>
    </row>
    <row r="219" spans="1:5">
      <c r="A219" s="213"/>
      <c r="B219" s="213"/>
      <c r="C219" s="171"/>
      <c r="D219" s="214"/>
    </row>
    <row r="220" spans="1:5">
      <c r="A220" s="213">
        <v>1347100930</v>
      </c>
      <c r="B220" s="252" t="s">
        <v>250</v>
      </c>
      <c r="C220" s="171">
        <v>-130000</v>
      </c>
      <c r="D220" s="214">
        <v>-140000</v>
      </c>
      <c r="E220" s="215">
        <v>-141700</v>
      </c>
    </row>
    <row r="221" spans="1:5">
      <c r="A221" s="213"/>
      <c r="B221" s="261"/>
      <c r="C221" s="171"/>
      <c r="D221" s="214"/>
      <c r="E221" s="215"/>
    </row>
    <row r="222" spans="1:5">
      <c r="A222" s="213">
        <v>1347300930</v>
      </c>
      <c r="B222" s="252" t="s">
        <v>251</v>
      </c>
      <c r="C222" s="171">
        <v>-90000</v>
      </c>
      <c r="D222" s="214">
        <v>-67000</v>
      </c>
      <c r="E222" s="222">
        <v>-72400</v>
      </c>
    </row>
    <row r="223" spans="1:5">
      <c r="A223" s="213"/>
      <c r="B223" s="252"/>
      <c r="C223" s="171"/>
      <c r="D223" s="214"/>
      <c r="E223" s="222"/>
    </row>
    <row r="224" spans="1:5">
      <c r="A224" s="213">
        <v>1347400930</v>
      </c>
      <c r="B224" s="252" t="s">
        <v>252</v>
      </c>
      <c r="C224" s="171">
        <v>-48000</v>
      </c>
      <c r="D224" s="214">
        <v>-42000</v>
      </c>
      <c r="E224" s="222">
        <v>-34400</v>
      </c>
    </row>
    <row r="225" spans="1:5">
      <c r="A225" s="213"/>
      <c r="B225" s="252"/>
      <c r="C225" s="171"/>
      <c r="D225" s="214"/>
      <c r="E225" s="222"/>
    </row>
    <row r="226" spans="1:5">
      <c r="A226" s="213">
        <v>1348400930</v>
      </c>
      <c r="B226" s="252" t="s">
        <v>253</v>
      </c>
      <c r="C226" s="171">
        <v>0</v>
      </c>
      <c r="D226" s="214">
        <v>0</v>
      </c>
      <c r="E226" s="222">
        <v>-1800</v>
      </c>
    </row>
    <row r="227" spans="1:5">
      <c r="A227" s="213"/>
      <c r="B227" s="252"/>
      <c r="C227" s="171"/>
      <c r="D227" s="214"/>
      <c r="E227" s="222"/>
    </row>
    <row r="228" spans="1:5">
      <c r="A228" s="213">
        <v>1349000930</v>
      </c>
      <c r="B228" s="252" t="s">
        <v>254</v>
      </c>
      <c r="C228" s="171">
        <v>-390000</v>
      </c>
      <c r="D228" s="214">
        <v>-350000</v>
      </c>
      <c r="E228" s="222">
        <v>-368900</v>
      </c>
    </row>
    <row r="229" spans="1:5">
      <c r="A229" s="213"/>
      <c r="B229" s="262"/>
      <c r="C229" s="171"/>
      <c r="D229" s="214"/>
      <c r="E229" s="263"/>
    </row>
    <row r="230" spans="1:5">
      <c r="A230" s="213"/>
      <c r="B230" s="227" t="s">
        <v>255</v>
      </c>
      <c r="C230" s="231">
        <f>C161+C164+C165+C168+C169+C172+C173+C174+C175+C178+C179+C181+C184+C185+C188+C189+C192+C194+C197+CB194+C201+C211+C212+C215+C216+C217+C218+C220+C222+C224+C228+C198+C160+C226</f>
        <v>-20568000</v>
      </c>
      <c r="D230" s="231">
        <f t="shared" ref="D230" si="0">D161+D164+D165+D168+D169+D172+D173+D174+D175+D178+D179+D181+D184+D185+D188+D189+D192+D194+D197+CC194+D201+D211+D212+D215+D216+D217+D218+D220+D222+D224+D228+D198+D160+D226</f>
        <v>-19897000</v>
      </c>
      <c r="E230" s="231">
        <f>E161+E164+E165+E168+E169+E172+E173+E174+E175+E178+E179+E181+E184+E185+E188+E189+E192+E194+E197+CD194+E201+E211+E212+E215+E216+E217+E218+E220+E222+E224+E228+E198+E160+E226</f>
        <v>-19813700</v>
      </c>
    </row>
    <row r="231" spans="1:5">
      <c r="A231" s="213"/>
      <c r="B231" s="227"/>
      <c r="C231" s="171"/>
      <c r="D231" s="231"/>
      <c r="E231" s="231"/>
    </row>
    <row r="232" spans="1:5">
      <c r="A232" s="213"/>
      <c r="B232" s="244"/>
      <c r="C232" s="171"/>
      <c r="D232" s="214"/>
      <c r="E232" s="231"/>
    </row>
    <row r="233" spans="1:5">
      <c r="A233" s="220"/>
      <c r="B233" s="227" t="s">
        <v>95</v>
      </c>
      <c r="C233" s="171"/>
      <c r="D233" s="214"/>
      <c r="E233" s="215"/>
    </row>
    <row r="234" spans="1:5">
      <c r="A234" s="213">
        <v>1360000950</v>
      </c>
      <c r="B234" s="213" t="s">
        <v>256</v>
      </c>
      <c r="C234" s="171">
        <v>-173000</v>
      </c>
      <c r="D234" s="214">
        <v>-120000</v>
      </c>
      <c r="E234" s="215">
        <v>-187800</v>
      </c>
    </row>
    <row r="235" spans="1:5">
      <c r="A235" s="213">
        <v>1369000420</v>
      </c>
      <c r="B235" s="213" t="s">
        <v>197</v>
      </c>
      <c r="C235" s="171">
        <v>-100000</v>
      </c>
      <c r="D235" s="214">
        <v>-115000</v>
      </c>
      <c r="E235" s="215">
        <v>-102700</v>
      </c>
    </row>
    <row r="236" spans="1:5">
      <c r="A236" s="229"/>
      <c r="B236" s="227" t="s">
        <v>257</v>
      </c>
      <c r="C236" s="231">
        <f>SUM(C234:C235)</f>
        <v>-273000</v>
      </c>
      <c r="D236" s="231">
        <f>SUM(D234:D235)</f>
        <v>-235000</v>
      </c>
      <c r="E236" s="231">
        <f>SUM(E234:E235)</f>
        <v>-290500</v>
      </c>
    </row>
    <row r="237" spans="1:5">
      <c r="A237" s="229"/>
      <c r="B237" s="227"/>
      <c r="C237" s="231"/>
      <c r="D237" s="231"/>
      <c r="E237" s="231"/>
    </row>
    <row r="238" spans="1:5">
      <c r="A238" s="213">
        <v>1379000960</v>
      </c>
      <c r="B238" s="227" t="s">
        <v>662</v>
      </c>
      <c r="C238" s="231">
        <v>0</v>
      </c>
      <c r="D238" s="231">
        <v>0</v>
      </c>
      <c r="E238" s="231">
        <v>-100000</v>
      </c>
    </row>
    <row r="239" spans="1:5">
      <c r="A239" s="213"/>
      <c r="B239" s="244"/>
      <c r="C239" s="171"/>
      <c r="D239" s="231"/>
      <c r="E239" s="231"/>
    </row>
    <row r="240" spans="1:5">
      <c r="A240" s="213">
        <v>1413000590</v>
      </c>
      <c r="B240" s="227" t="s">
        <v>258</v>
      </c>
      <c r="C240" s="422">
        <v>-1665000</v>
      </c>
      <c r="D240" s="264">
        <v>-3350000</v>
      </c>
      <c r="E240" s="265">
        <v>-1612700</v>
      </c>
    </row>
    <row r="241" spans="1:5">
      <c r="A241" s="213"/>
      <c r="B241" s="213"/>
      <c r="C241" s="171"/>
      <c r="D241" s="214"/>
      <c r="E241" s="215"/>
    </row>
    <row r="242" spans="1:5">
      <c r="A242" s="213"/>
      <c r="B242" s="227" t="s">
        <v>35</v>
      </c>
      <c r="C242" s="171"/>
      <c r="D242" s="214"/>
      <c r="E242" s="215"/>
    </row>
    <row r="243" spans="1:5">
      <c r="A243" s="213">
        <v>1413100210</v>
      </c>
      <c r="B243" s="213" t="s">
        <v>10</v>
      </c>
      <c r="C243" s="171">
        <v>-40000</v>
      </c>
      <c r="D243" s="214">
        <v>-50000</v>
      </c>
      <c r="E243" s="215">
        <v>-65100</v>
      </c>
    </row>
    <row r="244" spans="1:5">
      <c r="A244" s="213">
        <v>1413100780</v>
      </c>
      <c r="B244" s="213" t="s">
        <v>259</v>
      </c>
      <c r="C244" s="171">
        <v>-2000</v>
      </c>
      <c r="D244" s="214">
        <v>-2000</v>
      </c>
      <c r="E244" s="215">
        <v>-2300</v>
      </c>
    </row>
    <row r="245" spans="1:5">
      <c r="A245" s="229"/>
      <c r="B245" s="227" t="s">
        <v>260</v>
      </c>
      <c r="C245" s="231">
        <f>SUM(C243:C244)</f>
        <v>-42000</v>
      </c>
      <c r="D245" s="231">
        <f>SUM(D243:D244)</f>
        <v>-52000</v>
      </c>
      <c r="E245" s="231">
        <f>SUM(E243:E244)</f>
        <v>-67400</v>
      </c>
    </row>
    <row r="246" spans="1:5">
      <c r="A246" s="213"/>
      <c r="B246" s="213"/>
      <c r="C246" s="171"/>
      <c r="D246" s="214"/>
      <c r="E246" s="215"/>
    </row>
    <row r="247" spans="1:5">
      <c r="A247" s="213">
        <v>1433000640</v>
      </c>
      <c r="B247" s="227" t="s">
        <v>138</v>
      </c>
      <c r="C247" s="422">
        <v>-1500000</v>
      </c>
      <c r="D247" s="233">
        <v>-1250000</v>
      </c>
      <c r="E247" s="233">
        <v>-2184700</v>
      </c>
    </row>
    <row r="248" spans="1:5">
      <c r="A248" s="213"/>
      <c r="B248" s="213"/>
      <c r="C248" s="171"/>
      <c r="D248" s="214"/>
      <c r="E248" s="266"/>
    </row>
    <row r="249" spans="1:5">
      <c r="A249" s="213">
        <v>1472000210</v>
      </c>
      <c r="B249" s="227" t="s">
        <v>100</v>
      </c>
      <c r="C249" s="422">
        <v>-25000</v>
      </c>
      <c r="D249" s="243">
        <v>-30000</v>
      </c>
      <c r="E249" s="239">
        <v>-40500</v>
      </c>
    </row>
    <row r="250" spans="1:5">
      <c r="A250" s="213"/>
      <c r="B250" s="267"/>
      <c r="C250" s="171"/>
      <c r="D250" s="214"/>
      <c r="E250" s="268"/>
    </row>
    <row r="251" spans="1:5">
      <c r="A251" s="213">
        <v>1513000780</v>
      </c>
      <c r="B251" s="227" t="s">
        <v>261</v>
      </c>
      <c r="C251" s="231">
        <v>0</v>
      </c>
      <c r="D251" s="231">
        <v>0</v>
      </c>
      <c r="E251" s="265">
        <v>-354400</v>
      </c>
    </row>
    <row r="252" spans="1:5">
      <c r="A252" s="213">
        <v>1513000790</v>
      </c>
      <c r="B252" s="227" t="s">
        <v>262</v>
      </c>
      <c r="C252" s="231">
        <v>0</v>
      </c>
      <c r="D252" s="231">
        <v>0</v>
      </c>
      <c r="E252" s="265">
        <v>-1500000</v>
      </c>
    </row>
    <row r="253" spans="1:5" ht="15.75">
      <c r="A253" s="269"/>
      <c r="B253" s="270" t="s">
        <v>263</v>
      </c>
      <c r="C253" s="271">
        <f>C11+C17+C24+C30+C37+C41+C43+C45+C56+C61+C63+C128+C230+C236+C240+C245+C247+C251+C149+C39+C49+C249+C19</f>
        <v>-234272500</v>
      </c>
      <c r="D253" s="271">
        <f>D11+D17+D24+D30+D37+D41+D43+D45+D56+D61+D63+D128+D230+D236+D240+D245+D247+D251+D149+D39+D49+D249+D19</f>
        <v>-222078500</v>
      </c>
      <c r="E253" s="271">
        <f>E11+E17+E19+E24+E30+E37+E39+E41+E43+E45+E47+E49+E56+E61+E63+E128+E149+E230+E236+E238+E240+E245+E247+E249+E251+E252</f>
        <v>-223784600</v>
      </c>
    </row>
    <row r="254" spans="1:5">
      <c r="A254" s="213"/>
      <c r="B254" s="229"/>
      <c r="C254" s="228"/>
      <c r="D254" s="228"/>
    </row>
    <row r="255" spans="1:5">
      <c r="A255" s="213"/>
      <c r="B255" s="229"/>
      <c r="C255" s="228"/>
      <c r="D255" s="228"/>
    </row>
    <row r="256" spans="1:5">
      <c r="A256" s="213"/>
      <c r="B256" s="272"/>
      <c r="C256" s="228"/>
      <c r="D256" s="228"/>
      <c r="E256" s="215"/>
    </row>
    <row r="257" spans="1:5">
      <c r="A257" s="213"/>
      <c r="B257" s="272"/>
      <c r="C257" s="228"/>
      <c r="D257" s="228"/>
      <c r="E257" s="245">
        <v>22</v>
      </c>
    </row>
    <row r="258" spans="1:5">
      <c r="A258" s="213"/>
      <c r="B258" s="272"/>
      <c r="C258" s="228"/>
      <c r="D258" s="228"/>
      <c r="E258" s="245"/>
    </row>
    <row r="259" spans="1:5" ht="15.75" thickBot="1">
      <c r="A259" s="213"/>
      <c r="B259" s="272"/>
      <c r="C259" s="228"/>
      <c r="D259" s="228"/>
      <c r="E259" s="245"/>
    </row>
    <row r="260" spans="1:5" ht="31.5" customHeight="1" thickBot="1">
      <c r="A260" s="216" t="s">
        <v>146</v>
      </c>
      <c r="B260" s="216" t="s">
        <v>147</v>
      </c>
      <c r="C260" s="217" t="s">
        <v>654</v>
      </c>
      <c r="D260" s="218" t="s">
        <v>76</v>
      </c>
      <c r="E260" s="219" t="s">
        <v>655</v>
      </c>
    </row>
    <row r="261" spans="1:5" ht="15.75">
      <c r="A261" s="213"/>
      <c r="B261" s="273" t="s">
        <v>264</v>
      </c>
      <c r="C261" s="225"/>
      <c r="D261" s="225"/>
      <c r="E261" s="215"/>
    </row>
    <row r="262" spans="1:5">
      <c r="A262" s="229"/>
      <c r="B262" s="227" t="s">
        <v>265</v>
      </c>
      <c r="C262" s="228"/>
      <c r="D262" s="228"/>
      <c r="E262" s="232"/>
    </row>
    <row r="263" spans="1:5">
      <c r="A263" s="229"/>
      <c r="B263" s="247" t="s">
        <v>266</v>
      </c>
      <c r="C263" s="274"/>
      <c r="D263" s="274"/>
      <c r="E263" s="232"/>
    </row>
    <row r="264" spans="1:5">
      <c r="A264" s="213">
        <v>1611100100</v>
      </c>
      <c r="B264" s="213" t="s">
        <v>42</v>
      </c>
      <c r="C264" s="171">
        <v>680000</v>
      </c>
      <c r="D264" s="214">
        <v>720000</v>
      </c>
      <c r="E264" s="215">
        <v>773200</v>
      </c>
    </row>
    <row r="265" spans="1:5">
      <c r="A265" s="213">
        <v>1611100200</v>
      </c>
      <c r="B265" s="213" t="s">
        <v>42</v>
      </c>
      <c r="C265" s="171">
        <v>0</v>
      </c>
      <c r="D265" s="214">
        <v>0</v>
      </c>
      <c r="E265" s="215">
        <v>0</v>
      </c>
    </row>
    <row r="266" spans="1:5">
      <c r="A266" s="213">
        <v>1611100440</v>
      </c>
      <c r="B266" s="213" t="s">
        <v>267</v>
      </c>
      <c r="C266" s="171">
        <v>9500</v>
      </c>
      <c r="D266" s="214">
        <v>9500</v>
      </c>
      <c r="E266" s="215">
        <v>8300</v>
      </c>
    </row>
    <row r="267" spans="1:5">
      <c r="A267" s="213">
        <v>1611100511</v>
      </c>
      <c r="B267" s="213" t="s">
        <v>268</v>
      </c>
      <c r="C267" s="171">
        <v>25000</v>
      </c>
      <c r="D267" s="214">
        <v>25000</v>
      </c>
      <c r="E267" s="215">
        <v>21400</v>
      </c>
    </row>
    <row r="268" spans="1:5">
      <c r="A268" s="213">
        <v>1611100514</v>
      </c>
      <c r="B268" s="213" t="s">
        <v>269</v>
      </c>
      <c r="C268" s="171">
        <v>25000</v>
      </c>
      <c r="D268" s="214">
        <v>25000</v>
      </c>
      <c r="E268" s="215">
        <v>12700</v>
      </c>
    </row>
    <row r="269" spans="1:5">
      <c r="A269" s="213">
        <v>1611100522</v>
      </c>
      <c r="B269" s="213" t="s">
        <v>270</v>
      </c>
      <c r="C269" s="171">
        <v>8500</v>
      </c>
      <c r="D269" s="214">
        <v>8500</v>
      </c>
      <c r="E269" s="215">
        <v>6600</v>
      </c>
    </row>
    <row r="270" spans="1:5">
      <c r="A270" s="213">
        <v>1611100523</v>
      </c>
      <c r="B270" s="213" t="s">
        <v>271</v>
      </c>
      <c r="C270" s="171">
        <v>110000</v>
      </c>
      <c r="D270" s="214">
        <v>110000</v>
      </c>
      <c r="E270" s="215">
        <v>106400</v>
      </c>
    </row>
    <row r="271" spans="1:5">
      <c r="A271" s="213">
        <v>1611100530</v>
      </c>
      <c r="B271" s="213" t="s">
        <v>272</v>
      </c>
      <c r="C271" s="214">
        <v>0</v>
      </c>
      <c r="D271" s="214">
        <v>0</v>
      </c>
      <c r="E271" s="215">
        <v>-8600</v>
      </c>
    </row>
    <row r="272" spans="1:5">
      <c r="A272" s="213">
        <v>1611100531</v>
      </c>
      <c r="B272" s="213" t="s">
        <v>273</v>
      </c>
      <c r="C272" s="214">
        <v>0</v>
      </c>
      <c r="D272" s="214">
        <v>0</v>
      </c>
      <c r="E272" s="215">
        <v>82400</v>
      </c>
    </row>
    <row r="273" spans="1:5">
      <c r="A273" s="213">
        <v>1611100532</v>
      </c>
      <c r="B273" s="213" t="s">
        <v>274</v>
      </c>
      <c r="C273" s="214">
        <v>0</v>
      </c>
      <c r="D273" s="214">
        <v>0</v>
      </c>
      <c r="E273" s="215">
        <v>18100</v>
      </c>
    </row>
    <row r="274" spans="1:5">
      <c r="A274" s="213">
        <v>1611100533</v>
      </c>
      <c r="B274" s="213" t="s">
        <v>275</v>
      </c>
      <c r="C274" s="214">
        <v>0</v>
      </c>
      <c r="D274" s="214">
        <v>0</v>
      </c>
      <c r="E274" s="215">
        <v>11600</v>
      </c>
    </row>
    <row r="275" spans="1:5">
      <c r="A275" s="213">
        <v>1611100540</v>
      </c>
      <c r="B275" s="213" t="s">
        <v>276</v>
      </c>
      <c r="C275" s="171">
        <v>57000</v>
      </c>
      <c r="D275" s="214">
        <v>50000</v>
      </c>
      <c r="E275" s="215">
        <v>53600</v>
      </c>
    </row>
    <row r="276" spans="1:5">
      <c r="A276" s="213">
        <v>1611100550</v>
      </c>
      <c r="B276" s="213" t="s">
        <v>277</v>
      </c>
      <c r="C276" s="171">
        <v>50000</v>
      </c>
      <c r="D276" s="214">
        <v>50000</v>
      </c>
      <c r="E276" s="215">
        <v>19300</v>
      </c>
    </row>
    <row r="277" spans="1:5">
      <c r="A277" s="213">
        <v>1611100580</v>
      </c>
      <c r="B277" s="213" t="s">
        <v>278</v>
      </c>
      <c r="C277" s="171">
        <v>90000</v>
      </c>
      <c r="D277" s="214">
        <v>70000</v>
      </c>
      <c r="E277" s="215">
        <v>69700</v>
      </c>
    </row>
    <row r="278" spans="1:5">
      <c r="A278" s="213">
        <v>1611100740</v>
      </c>
      <c r="B278" s="213" t="s">
        <v>279</v>
      </c>
      <c r="C278" s="171">
        <v>10000</v>
      </c>
      <c r="D278" s="214">
        <v>13000</v>
      </c>
      <c r="E278" s="215">
        <v>9300</v>
      </c>
    </row>
    <row r="279" spans="1:5">
      <c r="A279" s="213">
        <v>1611100780</v>
      </c>
      <c r="B279" s="213" t="s">
        <v>280</v>
      </c>
      <c r="C279" s="171">
        <v>17000</v>
      </c>
      <c r="D279" s="214">
        <v>15000</v>
      </c>
      <c r="E279" s="215">
        <v>12500</v>
      </c>
    </row>
    <row r="280" spans="1:5">
      <c r="A280" s="213">
        <v>1611100781</v>
      </c>
      <c r="B280" s="213" t="s">
        <v>281</v>
      </c>
      <c r="C280" s="171">
        <v>30000</v>
      </c>
      <c r="D280" s="214">
        <v>30000</v>
      </c>
      <c r="E280" s="215">
        <v>0</v>
      </c>
    </row>
    <row r="281" spans="1:5">
      <c r="A281" s="213">
        <v>1611100811</v>
      </c>
      <c r="B281" s="213" t="s">
        <v>283</v>
      </c>
      <c r="C281" s="171">
        <v>40000</v>
      </c>
      <c r="D281" s="214">
        <v>40000</v>
      </c>
      <c r="E281" s="215">
        <v>29900</v>
      </c>
    </row>
    <row r="282" spans="1:5">
      <c r="A282" s="275"/>
      <c r="B282" s="267" t="s">
        <v>284</v>
      </c>
      <c r="C282" s="268">
        <f>SUM(C264:C281)</f>
        <v>1152000</v>
      </c>
      <c r="D282" s="268">
        <f>SUM(D264:D281)</f>
        <v>1166000</v>
      </c>
      <c r="E282" s="268">
        <f>SUM(E264:E281)</f>
        <v>1226400</v>
      </c>
    </row>
    <row r="283" spans="1:5">
      <c r="A283" s="213"/>
      <c r="B283" s="213"/>
      <c r="D283" s="214"/>
      <c r="E283" s="215"/>
    </row>
    <row r="284" spans="1:5">
      <c r="A284" s="213"/>
      <c r="B284" s="247" t="s">
        <v>285</v>
      </c>
      <c r="D284" s="214"/>
      <c r="E284" s="215"/>
    </row>
    <row r="285" spans="1:5">
      <c r="A285" s="213">
        <v>1612000100</v>
      </c>
      <c r="B285" s="213" t="s">
        <v>42</v>
      </c>
      <c r="C285" s="171">
        <v>545000</v>
      </c>
      <c r="D285" s="214">
        <v>545000</v>
      </c>
      <c r="E285" s="215">
        <v>529500</v>
      </c>
    </row>
    <row r="286" spans="1:5">
      <c r="A286" s="213">
        <v>1612000522</v>
      </c>
      <c r="B286" s="213" t="s">
        <v>270</v>
      </c>
      <c r="C286" s="171">
        <v>2500</v>
      </c>
      <c r="D286" s="214">
        <v>2500</v>
      </c>
      <c r="E286" s="215">
        <v>2300</v>
      </c>
    </row>
    <row r="287" spans="1:5">
      <c r="A287" s="213">
        <v>1612000523</v>
      </c>
      <c r="B287" s="213" t="s">
        <v>286</v>
      </c>
      <c r="C287" s="171">
        <v>1000</v>
      </c>
      <c r="D287" s="214">
        <v>1000</v>
      </c>
      <c r="E287" s="215">
        <v>1000</v>
      </c>
    </row>
    <row r="288" spans="1:5">
      <c r="A288" s="213">
        <v>1612000540</v>
      </c>
      <c r="B288" s="213" t="s">
        <v>276</v>
      </c>
      <c r="C288" s="171">
        <v>3000</v>
      </c>
      <c r="D288" s="214">
        <v>2500</v>
      </c>
      <c r="E288" s="215">
        <v>3100</v>
      </c>
    </row>
    <row r="289" spans="1:5">
      <c r="A289" s="213">
        <v>1612000750</v>
      </c>
      <c r="B289" s="213" t="s">
        <v>294</v>
      </c>
      <c r="C289" s="171">
        <v>50000</v>
      </c>
      <c r="D289" s="214">
        <v>0</v>
      </c>
      <c r="E289" s="215">
        <v>0</v>
      </c>
    </row>
    <row r="290" spans="1:5">
      <c r="A290" s="213">
        <v>1612000780</v>
      </c>
      <c r="B290" s="213" t="s">
        <v>280</v>
      </c>
      <c r="C290" s="171">
        <v>2000</v>
      </c>
      <c r="D290" s="214">
        <v>2000</v>
      </c>
      <c r="E290" s="215">
        <v>1700</v>
      </c>
    </row>
    <row r="291" spans="1:5">
      <c r="A291" s="275"/>
      <c r="B291" s="267" t="s">
        <v>287</v>
      </c>
      <c r="C291" s="276">
        <f>SUM(C285:C290)</f>
        <v>603500</v>
      </c>
      <c r="D291" s="276">
        <f>SUM(D285:D290)</f>
        <v>553000</v>
      </c>
      <c r="E291" s="276">
        <f>SUM(E285:E290)</f>
        <v>537600</v>
      </c>
    </row>
    <row r="292" spans="1:5">
      <c r="A292" s="213"/>
      <c r="B292" s="213"/>
      <c r="C292" s="171"/>
      <c r="D292" s="214"/>
      <c r="E292" s="215"/>
    </row>
    <row r="293" spans="1:5">
      <c r="A293" s="213"/>
      <c r="B293" s="247" t="s">
        <v>288</v>
      </c>
      <c r="C293" s="171"/>
      <c r="D293" s="214"/>
      <c r="E293" s="215"/>
    </row>
    <row r="294" spans="1:5">
      <c r="A294" s="213">
        <v>1613000100</v>
      </c>
      <c r="B294" s="213" t="s">
        <v>42</v>
      </c>
      <c r="C294" s="171">
        <v>2921000</v>
      </c>
      <c r="D294" s="214">
        <v>2400000</v>
      </c>
      <c r="E294" s="215">
        <v>2167100</v>
      </c>
    </row>
    <row r="295" spans="1:5">
      <c r="A295" s="213">
        <v>1613000200</v>
      </c>
      <c r="B295" s="213" t="s">
        <v>42</v>
      </c>
      <c r="C295" s="171">
        <v>0</v>
      </c>
      <c r="D295" s="214">
        <v>0</v>
      </c>
      <c r="E295" s="215">
        <v>295400</v>
      </c>
    </row>
    <row r="296" spans="1:5">
      <c r="A296" s="213">
        <v>1613000430</v>
      </c>
      <c r="B296" s="213" t="s">
        <v>289</v>
      </c>
      <c r="C296" s="171">
        <v>145000</v>
      </c>
      <c r="D296" s="214">
        <v>145000</v>
      </c>
      <c r="E296" s="215">
        <v>137300</v>
      </c>
    </row>
    <row r="297" spans="1:5">
      <c r="A297" s="213">
        <v>1613000440</v>
      </c>
      <c r="B297" s="213" t="s">
        <v>290</v>
      </c>
      <c r="C297" s="171">
        <v>200000</v>
      </c>
      <c r="D297" s="214">
        <v>200000</v>
      </c>
      <c r="E297" s="215">
        <v>176100</v>
      </c>
    </row>
    <row r="298" spans="1:5">
      <c r="A298" s="213">
        <v>1613000470</v>
      </c>
      <c r="B298" s="213" t="s">
        <v>291</v>
      </c>
      <c r="C298" s="171">
        <v>5000</v>
      </c>
      <c r="D298" s="214">
        <v>7000</v>
      </c>
      <c r="E298" s="215">
        <v>4100</v>
      </c>
    </row>
    <row r="299" spans="1:5">
      <c r="A299" s="213">
        <v>1613000510</v>
      </c>
      <c r="B299" s="213" t="s">
        <v>292</v>
      </c>
      <c r="C299" s="171">
        <v>72000</v>
      </c>
      <c r="D299" s="214">
        <v>72000</v>
      </c>
      <c r="E299" s="215">
        <v>67200</v>
      </c>
    </row>
    <row r="300" spans="1:5">
      <c r="A300" s="213">
        <v>1613000522</v>
      </c>
      <c r="B300" s="213" t="s">
        <v>270</v>
      </c>
      <c r="C300" s="171">
        <v>5000</v>
      </c>
      <c r="D300" s="214">
        <v>5000</v>
      </c>
      <c r="E300" s="215">
        <v>4300</v>
      </c>
    </row>
    <row r="301" spans="1:5">
      <c r="A301" s="213">
        <v>1613000523</v>
      </c>
      <c r="B301" s="213" t="s">
        <v>286</v>
      </c>
      <c r="C301" s="171">
        <v>5000</v>
      </c>
      <c r="D301" s="214">
        <v>0</v>
      </c>
      <c r="E301" s="215">
        <v>0</v>
      </c>
    </row>
    <row r="302" spans="1:5">
      <c r="A302" s="213">
        <v>1613000540</v>
      </c>
      <c r="B302" s="213" t="s">
        <v>276</v>
      </c>
      <c r="C302" s="171">
        <v>300000</v>
      </c>
      <c r="D302" s="214">
        <v>300000</v>
      </c>
      <c r="E302" s="215">
        <v>291900</v>
      </c>
    </row>
    <row r="303" spans="1:5">
      <c r="A303" s="213">
        <v>1613000570</v>
      </c>
      <c r="B303" s="213" t="s">
        <v>293</v>
      </c>
      <c r="C303" s="171">
        <v>120000</v>
      </c>
      <c r="D303" s="214">
        <v>120000</v>
      </c>
      <c r="E303" s="215">
        <v>117100</v>
      </c>
    </row>
    <row r="304" spans="1:5">
      <c r="A304" s="213">
        <v>1613000740</v>
      </c>
      <c r="B304" s="213" t="s">
        <v>279</v>
      </c>
      <c r="C304" s="171">
        <v>75000</v>
      </c>
      <c r="D304" s="214">
        <v>90000</v>
      </c>
      <c r="E304" s="215">
        <v>47900</v>
      </c>
    </row>
    <row r="305" spans="1:5">
      <c r="A305" s="213">
        <v>1613000750</v>
      </c>
      <c r="B305" s="213" t="s">
        <v>294</v>
      </c>
      <c r="C305" s="171">
        <v>300000</v>
      </c>
      <c r="D305" s="214">
        <v>200000</v>
      </c>
      <c r="E305" s="215">
        <v>190800</v>
      </c>
    </row>
    <row r="306" spans="1:5">
      <c r="A306" s="213">
        <v>1613000780</v>
      </c>
      <c r="B306" s="213" t="s">
        <v>280</v>
      </c>
      <c r="C306" s="171">
        <v>12000</v>
      </c>
      <c r="D306" s="214">
        <v>17000</v>
      </c>
      <c r="E306" s="215">
        <v>6800</v>
      </c>
    </row>
    <row r="307" spans="1:5">
      <c r="A307" s="275"/>
      <c r="B307" s="267" t="s">
        <v>295</v>
      </c>
      <c r="C307" s="268">
        <f>SUM(C294:C306)</f>
        <v>4160000</v>
      </c>
      <c r="D307" s="268">
        <f>SUM(D294:D306)</f>
        <v>3556000</v>
      </c>
      <c r="E307" s="268">
        <f>SUM(E294:E306)</f>
        <v>3506000</v>
      </c>
    </row>
    <row r="308" spans="1:5">
      <c r="A308" s="275"/>
      <c r="B308" s="229"/>
      <c r="C308" s="232"/>
      <c r="D308" s="232"/>
    </row>
    <row r="309" spans="1:5">
      <c r="A309" s="275"/>
      <c r="B309" s="229"/>
      <c r="C309" s="232"/>
      <c r="D309" s="232"/>
      <c r="E309" s="245">
        <v>23</v>
      </c>
    </row>
    <row r="310" spans="1:5">
      <c r="A310" s="275"/>
      <c r="B310" s="229"/>
      <c r="C310" s="232"/>
      <c r="D310" s="232"/>
      <c r="E310" s="245"/>
    </row>
    <row r="311" spans="1:5" ht="15.75" thickBot="1">
      <c r="A311" s="275"/>
      <c r="B311" s="229"/>
      <c r="C311" s="232"/>
      <c r="D311" s="232"/>
      <c r="E311" s="232"/>
    </row>
    <row r="312" spans="1:5" ht="30.75" customHeight="1" thickBot="1">
      <c r="A312" s="216" t="s">
        <v>146</v>
      </c>
      <c r="B312" s="216" t="s">
        <v>147</v>
      </c>
      <c r="C312" s="217" t="s">
        <v>654</v>
      </c>
      <c r="D312" s="218" t="s">
        <v>76</v>
      </c>
      <c r="E312" s="219" t="s">
        <v>655</v>
      </c>
    </row>
    <row r="313" spans="1:5" ht="15.75">
      <c r="A313" s="253"/>
      <c r="B313" s="253"/>
      <c r="C313" s="254"/>
      <c r="D313" s="254"/>
      <c r="E313" s="255"/>
    </row>
    <row r="314" spans="1:5">
      <c r="A314" s="213"/>
      <c r="B314" s="247" t="s">
        <v>296</v>
      </c>
      <c r="C314" s="274"/>
      <c r="D314" s="274"/>
      <c r="E314" s="215"/>
    </row>
    <row r="315" spans="1:5">
      <c r="A315" s="213">
        <v>1614000100</v>
      </c>
      <c r="B315" s="213" t="s">
        <v>42</v>
      </c>
      <c r="C315" s="171">
        <v>148000</v>
      </c>
      <c r="D315" s="214">
        <v>138000</v>
      </c>
      <c r="E315" s="215">
        <v>375100</v>
      </c>
    </row>
    <row r="316" spans="1:5">
      <c r="A316" s="213">
        <v>1614000200</v>
      </c>
      <c r="B316" s="213" t="s">
        <v>42</v>
      </c>
      <c r="C316" s="171">
        <v>106000</v>
      </c>
      <c r="D316" s="214">
        <v>0</v>
      </c>
      <c r="E316" s="215">
        <v>0</v>
      </c>
    </row>
    <row r="317" spans="1:5">
      <c r="A317" s="213">
        <v>1614000514</v>
      </c>
      <c r="B317" s="213" t="s">
        <v>269</v>
      </c>
      <c r="C317" s="171">
        <v>20000</v>
      </c>
      <c r="D317" s="214">
        <v>20000</v>
      </c>
      <c r="E317" s="215">
        <v>19900</v>
      </c>
    </row>
    <row r="318" spans="1:5">
      <c r="A318" s="213">
        <v>1614000522</v>
      </c>
      <c r="B318" s="213" t="s">
        <v>270</v>
      </c>
      <c r="C318" s="171">
        <v>0</v>
      </c>
      <c r="D318" s="214">
        <v>2000</v>
      </c>
      <c r="E318" s="215">
        <v>1900</v>
      </c>
    </row>
    <row r="319" spans="1:5">
      <c r="A319" s="213">
        <v>1614000540</v>
      </c>
      <c r="B319" s="213" t="s">
        <v>276</v>
      </c>
      <c r="C319" s="171">
        <v>5000</v>
      </c>
      <c r="D319" s="214">
        <v>5000</v>
      </c>
      <c r="E319" s="215">
        <v>4700</v>
      </c>
    </row>
    <row r="320" spans="1:5">
      <c r="A320" s="213">
        <v>1614000550</v>
      </c>
      <c r="B320" s="213" t="s">
        <v>277</v>
      </c>
      <c r="C320" s="171">
        <v>450000</v>
      </c>
      <c r="D320" s="214">
        <v>440000</v>
      </c>
      <c r="E320" s="215">
        <v>462600</v>
      </c>
    </row>
    <row r="321" spans="1:5">
      <c r="A321" s="213">
        <v>1614000750</v>
      </c>
      <c r="B321" s="213" t="s">
        <v>294</v>
      </c>
      <c r="C321" s="171">
        <v>0</v>
      </c>
      <c r="D321" s="214">
        <v>320000</v>
      </c>
      <c r="E321" s="215">
        <v>77900</v>
      </c>
    </row>
    <row r="322" spans="1:5">
      <c r="A322" s="213">
        <v>1614000780</v>
      </c>
      <c r="B322" s="213" t="s">
        <v>280</v>
      </c>
      <c r="C322" s="171">
        <v>10000</v>
      </c>
      <c r="D322" s="214">
        <v>4000</v>
      </c>
      <c r="E322" s="215">
        <v>900</v>
      </c>
    </row>
    <row r="323" spans="1:5">
      <c r="A323" s="275"/>
      <c r="B323" s="267" t="s">
        <v>297</v>
      </c>
      <c r="C323" s="268">
        <f>SUM(C315:C322)</f>
        <v>739000</v>
      </c>
      <c r="D323" s="268">
        <f>SUM(D315:D322)</f>
        <v>929000</v>
      </c>
      <c r="E323" s="268">
        <f>SUM(E315:E322)</f>
        <v>943000</v>
      </c>
    </row>
    <row r="324" spans="1:5">
      <c r="A324" s="275"/>
      <c r="B324" s="229"/>
      <c r="C324" s="171"/>
      <c r="D324" s="275"/>
      <c r="E324" s="232"/>
    </row>
    <row r="325" spans="1:5">
      <c r="A325" s="213"/>
      <c r="B325" s="247" t="s">
        <v>298</v>
      </c>
      <c r="C325" s="171"/>
      <c r="D325" s="214"/>
      <c r="E325" s="215"/>
    </row>
    <row r="326" spans="1:5">
      <c r="A326" s="220">
        <v>1615000512</v>
      </c>
      <c r="B326" s="213" t="s">
        <v>299</v>
      </c>
      <c r="C326" s="171">
        <v>10000</v>
      </c>
      <c r="D326" s="214">
        <v>10000</v>
      </c>
      <c r="E326" s="215">
        <v>4600</v>
      </c>
    </row>
    <row r="327" spans="1:5">
      <c r="A327" s="213">
        <v>1615000780</v>
      </c>
      <c r="B327" s="213" t="s">
        <v>300</v>
      </c>
      <c r="C327" s="171">
        <v>4000</v>
      </c>
      <c r="D327" s="214">
        <v>4000</v>
      </c>
      <c r="E327" s="215">
        <v>1500</v>
      </c>
    </row>
    <row r="328" spans="1:5">
      <c r="A328" s="272"/>
      <c r="B328" s="277" t="s">
        <v>301</v>
      </c>
      <c r="C328" s="278">
        <f>SUM(C326:C327)</f>
        <v>14000</v>
      </c>
      <c r="D328" s="278">
        <f>SUM(D326:D327)</f>
        <v>14000</v>
      </c>
      <c r="E328" s="278">
        <f>SUM(E326:E327)</f>
        <v>6100</v>
      </c>
    </row>
    <row r="329" spans="1:5">
      <c r="A329" s="213"/>
      <c r="B329" s="213"/>
      <c r="C329" s="171"/>
      <c r="D329" s="214"/>
      <c r="E329" s="215"/>
    </row>
    <row r="330" spans="1:5">
      <c r="A330" s="213"/>
      <c r="B330" s="247" t="s">
        <v>302</v>
      </c>
      <c r="C330" s="171"/>
      <c r="D330" s="214"/>
      <c r="E330" s="215"/>
    </row>
    <row r="331" spans="1:5">
      <c r="A331" s="213">
        <v>1616000521</v>
      </c>
      <c r="B331" s="213" t="s">
        <v>303</v>
      </c>
      <c r="C331" s="171">
        <v>60000</v>
      </c>
      <c r="D331" s="214">
        <v>60000</v>
      </c>
      <c r="E331" s="215">
        <v>49400</v>
      </c>
    </row>
    <row r="332" spans="1:5">
      <c r="A332" s="213">
        <v>1616000570</v>
      </c>
      <c r="B332" s="213" t="s">
        <v>304</v>
      </c>
      <c r="C332" s="171">
        <v>850000</v>
      </c>
      <c r="D332" s="214">
        <v>950000</v>
      </c>
      <c r="E332" s="215">
        <v>1036400</v>
      </c>
    </row>
    <row r="333" spans="1:5">
      <c r="A333" s="275"/>
      <c r="B333" s="267" t="s">
        <v>305</v>
      </c>
      <c r="C333" s="276">
        <f>SUM(C331:C332)</f>
        <v>910000</v>
      </c>
      <c r="D333" s="276">
        <f>SUM(D331:D332)</f>
        <v>1010000</v>
      </c>
      <c r="E333" s="276">
        <f>SUM(E331:E332)</f>
        <v>1085800</v>
      </c>
    </row>
    <row r="334" spans="1:5">
      <c r="A334" s="213"/>
      <c r="B334" s="213"/>
      <c r="C334" s="171"/>
      <c r="D334" s="214"/>
      <c r="E334" s="215"/>
    </row>
    <row r="335" spans="1:5">
      <c r="A335" s="213"/>
      <c r="B335" s="247" t="s">
        <v>306</v>
      </c>
      <c r="C335" s="171"/>
      <c r="D335" s="214"/>
      <c r="E335" s="215"/>
    </row>
    <row r="336" spans="1:5">
      <c r="A336" s="213">
        <v>1617000100</v>
      </c>
      <c r="B336" s="213" t="s">
        <v>42</v>
      </c>
      <c r="C336" s="171">
        <v>1045000</v>
      </c>
      <c r="D336" s="214">
        <v>1020000</v>
      </c>
      <c r="E336" s="215">
        <v>997100</v>
      </c>
    </row>
    <row r="337" spans="1:5">
      <c r="A337" s="213">
        <v>1617000440</v>
      </c>
      <c r="B337" s="213" t="s">
        <v>307</v>
      </c>
      <c r="C337" s="171">
        <v>12500</v>
      </c>
      <c r="D337" s="214">
        <v>12500</v>
      </c>
      <c r="E337" s="215">
        <v>11300</v>
      </c>
    </row>
    <row r="338" spans="1:5">
      <c r="A338" s="213">
        <v>1617000522</v>
      </c>
      <c r="B338" s="213" t="s">
        <v>270</v>
      </c>
      <c r="C338" s="171">
        <v>20000</v>
      </c>
      <c r="D338" s="214">
        <v>22000</v>
      </c>
      <c r="E338" s="215">
        <v>17100</v>
      </c>
    </row>
    <row r="339" spans="1:5">
      <c r="A339" s="213">
        <v>1617000523</v>
      </c>
      <c r="B339" s="213" t="s">
        <v>271</v>
      </c>
      <c r="C339" s="171">
        <v>4000</v>
      </c>
      <c r="D339" s="214">
        <v>3500</v>
      </c>
      <c r="E339" s="215">
        <v>3300</v>
      </c>
    </row>
    <row r="340" spans="1:5">
      <c r="A340" s="213">
        <v>1617000531</v>
      </c>
      <c r="B340" s="213" t="s">
        <v>659</v>
      </c>
      <c r="C340" s="171">
        <v>42000</v>
      </c>
      <c r="D340" s="214">
        <v>42000</v>
      </c>
      <c r="E340" s="215">
        <v>40700</v>
      </c>
    </row>
    <row r="341" spans="1:5">
      <c r="A341" s="213">
        <v>1617000532</v>
      </c>
      <c r="B341" s="213" t="s">
        <v>308</v>
      </c>
      <c r="C341" s="171">
        <v>27000</v>
      </c>
      <c r="D341" s="214">
        <v>27000</v>
      </c>
      <c r="E341" s="215">
        <v>29500</v>
      </c>
    </row>
    <row r="342" spans="1:5">
      <c r="A342" s="213">
        <v>1617000540</v>
      </c>
      <c r="B342" s="213" t="s">
        <v>276</v>
      </c>
      <c r="C342" s="171">
        <v>5000</v>
      </c>
      <c r="D342" s="214">
        <v>7500</v>
      </c>
      <c r="E342" s="215">
        <v>6600</v>
      </c>
    </row>
    <row r="343" spans="1:5">
      <c r="A343" s="213">
        <v>1617000570</v>
      </c>
      <c r="B343" s="213" t="s">
        <v>293</v>
      </c>
      <c r="C343" s="171">
        <v>20000</v>
      </c>
      <c r="D343" s="214">
        <v>20000</v>
      </c>
      <c r="E343" s="215">
        <v>23900</v>
      </c>
    </row>
    <row r="344" spans="1:5">
      <c r="A344" s="213">
        <v>1617000750</v>
      </c>
      <c r="B344" s="213" t="s">
        <v>294</v>
      </c>
      <c r="C344" s="171">
        <v>600000</v>
      </c>
      <c r="D344" s="214">
        <v>750000</v>
      </c>
      <c r="E344" s="215">
        <v>1540200</v>
      </c>
    </row>
    <row r="345" spans="1:5">
      <c r="A345" s="213">
        <v>1617000780</v>
      </c>
      <c r="B345" s="213" t="s">
        <v>309</v>
      </c>
      <c r="C345" s="171">
        <v>5000</v>
      </c>
      <c r="D345" s="214">
        <v>6000</v>
      </c>
      <c r="E345" s="215">
        <v>4900</v>
      </c>
    </row>
    <row r="346" spans="1:5">
      <c r="A346" s="275"/>
      <c r="B346" s="267" t="s">
        <v>310</v>
      </c>
      <c r="C346" s="268">
        <f>SUM(C336:C345)</f>
        <v>1780500</v>
      </c>
      <c r="D346" s="268">
        <f>SUM(D336:D345)</f>
        <v>1910500</v>
      </c>
      <c r="E346" s="268">
        <f>SUM(E336:E345)</f>
        <v>2674600</v>
      </c>
    </row>
    <row r="347" spans="1:5">
      <c r="A347" s="275"/>
      <c r="B347" s="267"/>
      <c r="C347" s="171"/>
      <c r="D347" s="268"/>
      <c r="E347" s="268"/>
    </row>
    <row r="348" spans="1:5">
      <c r="A348" s="213"/>
      <c r="B348" s="213"/>
      <c r="C348" s="171"/>
      <c r="D348" s="214"/>
      <c r="E348" s="215"/>
    </row>
    <row r="349" spans="1:5">
      <c r="A349" s="229"/>
      <c r="B349" s="227" t="s">
        <v>311</v>
      </c>
      <c r="C349" s="233">
        <f>C282+C291+C307+C323+C328+C333+C346</f>
        <v>9359000</v>
      </c>
      <c r="D349" s="233">
        <f>D282+D291+D307+D323+D328+D333+D346</f>
        <v>9138500</v>
      </c>
      <c r="E349" s="233">
        <f>E282+E291+E307+E323+E328+E333+E346</f>
        <v>9979500</v>
      </c>
    </row>
    <row r="350" spans="1:5">
      <c r="A350" s="229"/>
      <c r="B350" s="235"/>
      <c r="C350" s="424"/>
      <c r="D350" s="280"/>
      <c r="E350" s="280"/>
    </row>
    <row r="351" spans="1:5">
      <c r="A351" s="229"/>
      <c r="B351" s="235"/>
      <c r="C351" s="424"/>
      <c r="D351" s="280"/>
      <c r="E351" s="280"/>
    </row>
    <row r="352" spans="1:5">
      <c r="A352" s="229"/>
      <c r="B352" s="235"/>
      <c r="C352" s="424"/>
      <c r="D352" s="280"/>
      <c r="E352" s="280"/>
    </row>
    <row r="353" spans="1:5">
      <c r="A353" s="229"/>
      <c r="B353" s="235"/>
      <c r="C353" s="424"/>
      <c r="D353" s="280"/>
      <c r="E353" s="280"/>
    </row>
    <row r="354" spans="1:5">
      <c r="A354" s="229"/>
      <c r="B354" s="235"/>
      <c r="C354" s="424"/>
      <c r="D354" s="280"/>
      <c r="E354" s="280"/>
    </row>
    <row r="355" spans="1:5">
      <c r="A355" s="229"/>
      <c r="B355" s="235"/>
      <c r="C355" s="424"/>
      <c r="D355" s="280"/>
      <c r="E355" s="280"/>
    </row>
    <row r="356" spans="1:5">
      <c r="A356" s="229"/>
      <c r="B356" s="235"/>
      <c r="C356" s="424"/>
      <c r="D356" s="280"/>
      <c r="E356" s="280"/>
    </row>
    <row r="357" spans="1:5">
      <c r="A357" s="229"/>
      <c r="B357" s="235"/>
      <c r="C357" s="424"/>
      <c r="D357" s="280"/>
      <c r="E357" s="280"/>
    </row>
    <row r="358" spans="1:5">
      <c r="A358" s="229"/>
      <c r="B358" s="235"/>
      <c r="C358" s="424"/>
      <c r="D358" s="280"/>
      <c r="E358" s="280"/>
    </row>
    <row r="359" spans="1:5">
      <c r="A359" s="229"/>
      <c r="B359" s="235"/>
      <c r="C359" s="280"/>
      <c r="D359" s="280"/>
    </row>
    <row r="360" spans="1:5">
      <c r="A360" s="229"/>
      <c r="B360" s="235"/>
      <c r="C360" s="280"/>
      <c r="D360" s="280"/>
      <c r="E360" s="280"/>
    </row>
    <row r="361" spans="1:5">
      <c r="A361" s="229"/>
      <c r="B361" s="235"/>
      <c r="C361" s="280"/>
      <c r="D361" s="280"/>
      <c r="E361" s="281">
        <v>24</v>
      </c>
    </row>
    <row r="362" spans="1:5">
      <c r="A362" s="229"/>
      <c r="B362" s="235"/>
      <c r="C362" s="280"/>
      <c r="D362" s="280"/>
      <c r="E362" s="281"/>
    </row>
    <row r="363" spans="1:5" ht="15.75" thickBot="1">
      <c r="A363" s="229"/>
      <c r="B363" s="235"/>
      <c r="C363" s="280"/>
      <c r="D363" s="280"/>
      <c r="E363" s="281"/>
    </row>
    <row r="364" spans="1:5" ht="30" customHeight="1" thickBot="1">
      <c r="A364" s="216" t="s">
        <v>146</v>
      </c>
      <c r="B364" s="216" t="s">
        <v>147</v>
      </c>
      <c r="C364" s="217" t="s">
        <v>654</v>
      </c>
      <c r="D364" s="218" t="s">
        <v>76</v>
      </c>
      <c r="E364" s="219" t="s">
        <v>655</v>
      </c>
    </row>
    <row r="365" spans="1:5">
      <c r="A365" s="213"/>
      <c r="B365" s="227" t="s">
        <v>312</v>
      </c>
      <c r="C365" s="228"/>
      <c r="D365" s="228"/>
      <c r="E365" s="215"/>
    </row>
    <row r="366" spans="1:5">
      <c r="A366" s="213"/>
      <c r="B366" s="247" t="s">
        <v>313</v>
      </c>
      <c r="C366" s="274"/>
      <c r="D366" s="274"/>
      <c r="E366" s="215"/>
    </row>
    <row r="367" spans="1:5">
      <c r="A367" s="213">
        <v>1621100100</v>
      </c>
      <c r="B367" s="213" t="s">
        <v>42</v>
      </c>
      <c r="C367" s="171">
        <v>1550000</v>
      </c>
      <c r="D367" s="214">
        <v>1720000</v>
      </c>
      <c r="E367" s="215">
        <v>1576500</v>
      </c>
    </row>
    <row r="368" spans="1:5">
      <c r="A368" s="213">
        <v>1621100200</v>
      </c>
      <c r="B368" s="213" t="s">
        <v>42</v>
      </c>
      <c r="C368" s="171">
        <v>225000</v>
      </c>
      <c r="D368" s="214">
        <v>0</v>
      </c>
      <c r="E368" s="215">
        <v>62200</v>
      </c>
    </row>
    <row r="369" spans="1:5">
      <c r="A369" s="213">
        <v>1621100440</v>
      </c>
      <c r="B369" s="213" t="s">
        <v>314</v>
      </c>
      <c r="C369" s="171">
        <v>11000</v>
      </c>
      <c r="D369" s="214">
        <v>11000</v>
      </c>
      <c r="E369" s="215">
        <v>9700</v>
      </c>
    </row>
    <row r="370" spans="1:5">
      <c r="A370" s="213">
        <v>1621100522</v>
      </c>
      <c r="B370" s="213" t="s">
        <v>270</v>
      </c>
      <c r="C370" s="171">
        <v>5000</v>
      </c>
      <c r="D370" s="214">
        <v>5000</v>
      </c>
      <c r="E370" s="215">
        <v>4200</v>
      </c>
    </row>
    <row r="371" spans="1:5">
      <c r="A371" s="213">
        <v>1621100523</v>
      </c>
      <c r="B371" s="213" t="s">
        <v>271</v>
      </c>
      <c r="C371" s="171">
        <v>3000</v>
      </c>
      <c r="D371" s="214">
        <v>3000</v>
      </c>
      <c r="E371" s="215">
        <v>2200</v>
      </c>
    </row>
    <row r="372" spans="1:5">
      <c r="A372" s="213">
        <v>1621100540</v>
      </c>
      <c r="B372" s="213" t="s">
        <v>276</v>
      </c>
      <c r="C372" s="171">
        <v>0</v>
      </c>
      <c r="D372" s="214">
        <v>500</v>
      </c>
      <c r="E372" s="215">
        <v>300</v>
      </c>
    </row>
    <row r="373" spans="1:5">
      <c r="A373" s="213">
        <v>1621100780</v>
      </c>
      <c r="B373" s="213" t="s">
        <v>280</v>
      </c>
      <c r="C373" s="171">
        <v>7000</v>
      </c>
      <c r="D373" s="214">
        <v>10000</v>
      </c>
      <c r="E373" s="215">
        <v>13100</v>
      </c>
    </row>
    <row r="374" spans="1:5">
      <c r="A374" s="213"/>
      <c r="B374" s="267" t="s">
        <v>315</v>
      </c>
      <c r="C374" s="276">
        <f>SUM(C367:C373)</f>
        <v>1801000</v>
      </c>
      <c r="D374" s="276">
        <f>SUM(D367:D373)</f>
        <v>1749500</v>
      </c>
      <c r="E374" s="276">
        <f>SUM(E367:E373)</f>
        <v>1668200</v>
      </c>
    </row>
    <row r="375" spans="1:5">
      <c r="A375" s="213"/>
      <c r="B375" s="267"/>
      <c r="C375" s="171"/>
      <c r="D375" s="276"/>
      <c r="E375" s="276"/>
    </row>
    <row r="376" spans="1:5">
      <c r="A376" s="213"/>
      <c r="B376" s="247" t="s">
        <v>316</v>
      </c>
      <c r="C376" s="171"/>
      <c r="D376" s="214"/>
      <c r="E376" s="215"/>
    </row>
    <row r="377" spans="1:5">
      <c r="A377" s="213">
        <v>1621300100</v>
      </c>
      <c r="B377" s="213" t="s">
        <v>42</v>
      </c>
      <c r="C377" s="171">
        <v>520000</v>
      </c>
      <c r="D377" s="214">
        <v>505000</v>
      </c>
      <c r="E377" s="215">
        <v>489200</v>
      </c>
    </row>
    <row r="378" spans="1:5">
      <c r="A378" s="213">
        <v>1621300470</v>
      </c>
      <c r="B378" s="213" t="s">
        <v>291</v>
      </c>
      <c r="C378" s="171">
        <v>5000</v>
      </c>
      <c r="D378" s="214">
        <v>4000</v>
      </c>
      <c r="E378" s="215">
        <v>1400</v>
      </c>
    </row>
    <row r="379" spans="1:5">
      <c r="A379" s="213">
        <v>1621300570</v>
      </c>
      <c r="B379" s="213" t="s">
        <v>317</v>
      </c>
      <c r="C379" s="171">
        <v>90000</v>
      </c>
      <c r="D379" s="214">
        <v>90000</v>
      </c>
      <c r="E379" s="215">
        <v>87100</v>
      </c>
    </row>
    <row r="380" spans="1:5">
      <c r="A380" s="213">
        <v>1621300740</v>
      </c>
      <c r="B380" s="213" t="s">
        <v>279</v>
      </c>
      <c r="C380" s="171">
        <v>15000</v>
      </c>
      <c r="D380" s="214">
        <v>15000</v>
      </c>
      <c r="E380" s="215">
        <v>12200</v>
      </c>
    </row>
    <row r="381" spans="1:5">
      <c r="A381" s="213">
        <v>1621300750</v>
      </c>
      <c r="B381" s="213" t="s">
        <v>294</v>
      </c>
      <c r="C381" s="171">
        <v>260000</v>
      </c>
      <c r="D381" s="214">
        <v>260000</v>
      </c>
      <c r="E381" s="215">
        <v>252200</v>
      </c>
    </row>
    <row r="382" spans="1:5">
      <c r="A382" s="213">
        <v>1621300780</v>
      </c>
      <c r="B382" s="213" t="s">
        <v>280</v>
      </c>
      <c r="C382" s="171">
        <v>3000</v>
      </c>
      <c r="D382" s="214">
        <v>2000</v>
      </c>
      <c r="E382" s="215">
        <v>1200</v>
      </c>
    </row>
    <row r="383" spans="1:5">
      <c r="A383" s="275"/>
      <c r="B383" s="267" t="s">
        <v>318</v>
      </c>
      <c r="C383" s="276">
        <f>SUM(C377:C382)</f>
        <v>893000</v>
      </c>
      <c r="D383" s="276">
        <f>SUM(D377:D382)</f>
        <v>876000</v>
      </c>
      <c r="E383" s="276">
        <f>SUM(E377:E382)</f>
        <v>843300</v>
      </c>
    </row>
    <row r="384" spans="1:5">
      <c r="A384" s="275"/>
      <c r="B384" s="267"/>
      <c r="C384" s="171"/>
      <c r="D384" s="276"/>
      <c r="E384" s="276"/>
    </row>
    <row r="385" spans="1:5">
      <c r="A385" s="220">
        <v>1621500750</v>
      </c>
      <c r="B385" s="267" t="s">
        <v>319</v>
      </c>
      <c r="C385" s="276">
        <v>270000</v>
      </c>
      <c r="D385" s="276">
        <v>270000</v>
      </c>
      <c r="E385" s="276">
        <v>264200</v>
      </c>
    </row>
    <row r="386" spans="1:5">
      <c r="A386" s="220"/>
      <c r="B386" s="267"/>
      <c r="C386" s="171"/>
      <c r="D386" s="276"/>
      <c r="E386" s="268"/>
    </row>
    <row r="387" spans="1:5">
      <c r="A387" s="213"/>
      <c r="B387" s="247" t="s">
        <v>320</v>
      </c>
      <c r="C387" s="171"/>
      <c r="D387" s="214"/>
      <c r="E387" s="215"/>
    </row>
    <row r="388" spans="1:5">
      <c r="A388" s="213">
        <v>1623000100</v>
      </c>
      <c r="B388" s="213" t="s">
        <v>42</v>
      </c>
      <c r="C388" s="171">
        <v>930000</v>
      </c>
      <c r="D388" s="214">
        <v>945000</v>
      </c>
      <c r="E388" s="215">
        <v>869200</v>
      </c>
    </row>
    <row r="389" spans="1:5">
      <c r="A389" s="213">
        <v>1623000200</v>
      </c>
      <c r="B389" s="213" t="s">
        <v>42</v>
      </c>
      <c r="C389" s="171">
        <v>0</v>
      </c>
      <c r="D389" s="214">
        <v>0</v>
      </c>
      <c r="E389" s="215">
        <v>6500</v>
      </c>
    </row>
    <row r="390" spans="1:5">
      <c r="A390" s="213">
        <v>1623000440</v>
      </c>
      <c r="B390" s="213" t="s">
        <v>321</v>
      </c>
      <c r="C390" s="171">
        <v>17000</v>
      </c>
      <c r="D390" s="214">
        <v>50000</v>
      </c>
      <c r="E390" s="215">
        <v>50000</v>
      </c>
    </row>
    <row r="391" spans="1:5">
      <c r="A391" s="213">
        <v>1623000470</v>
      </c>
      <c r="B391" s="213" t="s">
        <v>291</v>
      </c>
      <c r="C391" s="171">
        <v>6000</v>
      </c>
      <c r="D391" s="214">
        <v>6000</v>
      </c>
      <c r="E391" s="215">
        <v>5600</v>
      </c>
    </row>
    <row r="392" spans="1:5">
      <c r="A392" s="213">
        <v>1623000540</v>
      </c>
      <c r="B392" s="213" t="s">
        <v>276</v>
      </c>
      <c r="C392" s="171">
        <v>1000</v>
      </c>
      <c r="D392" s="214">
        <v>1000</v>
      </c>
      <c r="E392" s="215">
        <v>700</v>
      </c>
    </row>
    <row r="393" spans="1:5">
      <c r="A393" s="213">
        <v>1623000570</v>
      </c>
      <c r="B393" s="213" t="s">
        <v>317</v>
      </c>
      <c r="C393" s="171">
        <v>300000</v>
      </c>
      <c r="D393" s="214">
        <v>400000</v>
      </c>
      <c r="E393" s="215">
        <v>371900</v>
      </c>
    </row>
    <row r="394" spans="1:5">
      <c r="A394" s="213">
        <v>1623000740</v>
      </c>
      <c r="B394" s="213" t="s">
        <v>279</v>
      </c>
      <c r="C394" s="171">
        <v>10000</v>
      </c>
      <c r="D394" s="214">
        <v>9000</v>
      </c>
      <c r="E394" s="215">
        <v>9000</v>
      </c>
    </row>
    <row r="395" spans="1:5">
      <c r="A395" s="213">
        <v>1623000750</v>
      </c>
      <c r="B395" s="213" t="s">
        <v>294</v>
      </c>
      <c r="C395" s="171">
        <v>1400000</v>
      </c>
      <c r="D395" s="214">
        <v>1200000</v>
      </c>
      <c r="E395" s="215">
        <v>1004800</v>
      </c>
    </row>
    <row r="396" spans="1:5">
      <c r="A396" s="213">
        <v>1623000780</v>
      </c>
      <c r="B396" s="213" t="s">
        <v>280</v>
      </c>
      <c r="C396" s="171">
        <v>5000</v>
      </c>
      <c r="D396" s="214">
        <v>3000</v>
      </c>
      <c r="E396" s="215">
        <v>3700</v>
      </c>
    </row>
    <row r="397" spans="1:5">
      <c r="A397" s="213">
        <v>1623000781</v>
      </c>
      <c r="B397" s="213" t="s">
        <v>322</v>
      </c>
      <c r="C397" s="171">
        <v>30000</v>
      </c>
      <c r="D397" s="214">
        <v>30000</v>
      </c>
      <c r="E397" s="215">
        <v>0</v>
      </c>
    </row>
    <row r="398" spans="1:5">
      <c r="A398" s="275"/>
      <c r="B398" s="267" t="s">
        <v>323</v>
      </c>
      <c r="C398" s="276">
        <f>SUM(C388:C397)</f>
        <v>2699000</v>
      </c>
      <c r="D398" s="276">
        <f>SUM(D388:D397)</f>
        <v>2644000</v>
      </c>
      <c r="E398" s="276">
        <f>SUM(E388:E397)</f>
        <v>2321400</v>
      </c>
    </row>
    <row r="399" spans="1:5">
      <c r="A399" s="229"/>
      <c r="B399" s="227" t="s">
        <v>324</v>
      </c>
      <c r="C399" s="233">
        <f>C374+C383+C385+C398</f>
        <v>5663000</v>
      </c>
      <c r="D399" s="233">
        <f>D374+D383+D385+D398</f>
        <v>5539500</v>
      </c>
      <c r="E399" s="233">
        <f>E374+E383+E385+E398</f>
        <v>5097100</v>
      </c>
    </row>
    <row r="400" spans="1:5">
      <c r="A400" s="229"/>
      <c r="B400" s="244"/>
      <c r="C400" s="171"/>
      <c r="D400" s="233"/>
      <c r="E400" s="233"/>
    </row>
    <row r="401" spans="1:5">
      <c r="A401" s="213"/>
      <c r="B401" s="267" t="s">
        <v>45</v>
      </c>
      <c r="C401" s="171"/>
      <c r="D401" s="214"/>
      <c r="E401" s="215"/>
    </row>
    <row r="402" spans="1:5">
      <c r="A402" s="213">
        <v>1631000610</v>
      </c>
      <c r="B402" s="213" t="s">
        <v>66</v>
      </c>
      <c r="C402" s="171">
        <v>820000</v>
      </c>
      <c r="D402" s="214">
        <v>800000</v>
      </c>
      <c r="E402" s="215">
        <v>805200</v>
      </c>
    </row>
    <row r="403" spans="1:5">
      <c r="A403" s="213">
        <v>1632000620</v>
      </c>
      <c r="B403" s="213" t="s">
        <v>67</v>
      </c>
      <c r="C403" s="171">
        <v>1100000</v>
      </c>
      <c r="D403" s="214">
        <v>500000</v>
      </c>
      <c r="E403" s="215">
        <v>1165200</v>
      </c>
    </row>
    <row r="404" spans="1:5">
      <c r="A404" s="275"/>
      <c r="B404" s="267" t="s">
        <v>68</v>
      </c>
      <c r="C404" s="276">
        <f>SUM(C402:C403)</f>
        <v>1920000</v>
      </c>
      <c r="D404" s="276">
        <f>SUM(D402:D403)</f>
        <v>1300000</v>
      </c>
      <c r="E404" s="276">
        <f>SUM(E402:E403)</f>
        <v>1970400</v>
      </c>
    </row>
    <row r="405" spans="1:5">
      <c r="A405" s="275"/>
      <c r="B405" s="267"/>
      <c r="C405" s="171"/>
      <c r="D405" s="276"/>
      <c r="E405" s="276"/>
    </row>
    <row r="406" spans="1:5">
      <c r="A406" s="213"/>
      <c r="B406" s="267" t="s">
        <v>325</v>
      </c>
      <c r="C406" s="171"/>
      <c r="D406" s="214"/>
      <c r="E406" s="215"/>
    </row>
    <row r="407" spans="1:5">
      <c r="A407" s="213">
        <v>1649100691</v>
      </c>
      <c r="B407" s="213" t="s">
        <v>326</v>
      </c>
      <c r="C407" s="171">
        <v>6676500</v>
      </c>
      <c r="D407" s="214">
        <v>7090000</v>
      </c>
      <c r="E407" s="215">
        <v>6671600</v>
      </c>
    </row>
    <row r="408" spans="1:5">
      <c r="A408" s="213">
        <v>1649100692</v>
      </c>
      <c r="B408" s="213" t="s">
        <v>326</v>
      </c>
      <c r="C408" s="171">
        <v>1589000</v>
      </c>
      <c r="D408" s="214">
        <v>1769300</v>
      </c>
      <c r="E408" s="215">
        <v>1927400</v>
      </c>
    </row>
    <row r="409" spans="1:5">
      <c r="A409" s="213">
        <v>1649100693</v>
      </c>
      <c r="B409" s="213" t="s">
        <v>326</v>
      </c>
      <c r="C409" s="171">
        <v>716000</v>
      </c>
      <c r="D409" s="214">
        <v>887700</v>
      </c>
      <c r="E409" s="215">
        <v>1046400</v>
      </c>
    </row>
    <row r="410" spans="1:5">
      <c r="A410" s="275"/>
      <c r="B410" s="267" t="s">
        <v>327</v>
      </c>
      <c r="C410" s="276">
        <f>SUM(C407:C409)</f>
        <v>8981500</v>
      </c>
      <c r="D410" s="276">
        <f>SUM(D407:D409)</f>
        <v>9747000</v>
      </c>
      <c r="E410" s="276">
        <f>SUM(E407:E409)</f>
        <v>9645400</v>
      </c>
    </row>
    <row r="411" spans="1:5">
      <c r="A411" s="275"/>
      <c r="B411" s="229"/>
      <c r="C411" s="171"/>
      <c r="D411" s="214"/>
      <c r="E411" s="228"/>
    </row>
    <row r="412" spans="1:5">
      <c r="A412" s="229"/>
      <c r="B412" s="227" t="s">
        <v>328</v>
      </c>
      <c r="C412" s="233">
        <f>C349+C399+C404+C410</f>
        <v>25923500</v>
      </c>
      <c r="D412" s="233">
        <f>D349+D399+D404+D410</f>
        <v>25725000</v>
      </c>
      <c r="E412" s="233">
        <f>E349+E399+E404+E410</f>
        <v>26692400</v>
      </c>
    </row>
    <row r="413" spans="1:5">
      <c r="A413" s="229"/>
      <c r="B413" s="229"/>
      <c r="C413" s="214"/>
      <c r="D413" s="214"/>
      <c r="E413" s="9">
        <v>25</v>
      </c>
    </row>
    <row r="414" spans="1:5">
      <c r="A414" s="229"/>
      <c r="B414" s="229"/>
      <c r="C414" s="214"/>
      <c r="D414" s="214"/>
      <c r="E414" s="9"/>
    </row>
    <row r="415" spans="1:5" ht="15.75" thickBot="1">
      <c r="A415" s="229"/>
      <c r="B415" s="229"/>
      <c r="C415" s="214"/>
      <c r="D415" s="214"/>
    </row>
    <row r="416" spans="1:5" ht="30" customHeight="1" thickBot="1">
      <c r="A416" s="216" t="s">
        <v>146</v>
      </c>
      <c r="B416" s="216" t="s">
        <v>147</v>
      </c>
      <c r="C416" s="217" t="s">
        <v>654</v>
      </c>
      <c r="D416" s="218" t="s">
        <v>76</v>
      </c>
      <c r="E416" s="219" t="s">
        <v>655</v>
      </c>
    </row>
    <row r="417" spans="1:5" ht="14.25" customHeight="1">
      <c r="A417" s="249"/>
      <c r="B417" s="249"/>
      <c r="C417" s="250"/>
      <c r="D417" s="250"/>
      <c r="E417" s="251"/>
    </row>
    <row r="418" spans="1:5">
      <c r="A418" s="229"/>
      <c r="B418" s="227" t="s">
        <v>70</v>
      </c>
      <c r="C418" s="228"/>
      <c r="D418" s="228"/>
      <c r="E418" s="232"/>
    </row>
    <row r="419" spans="1:5">
      <c r="A419" s="213"/>
      <c r="B419" s="247" t="s">
        <v>329</v>
      </c>
      <c r="C419" s="274"/>
      <c r="D419" s="274"/>
      <c r="E419" s="215"/>
    </row>
    <row r="420" spans="1:5">
      <c r="A420" s="213">
        <v>1711000100</v>
      </c>
      <c r="B420" s="213" t="s">
        <v>42</v>
      </c>
      <c r="C420" s="171">
        <v>1425000</v>
      </c>
      <c r="D420" s="214">
        <v>1555000</v>
      </c>
      <c r="E420" s="215">
        <v>851400</v>
      </c>
    </row>
    <row r="421" spans="1:5">
      <c r="A421" s="213">
        <v>1711000470</v>
      </c>
      <c r="B421" s="213" t="s">
        <v>330</v>
      </c>
      <c r="C421" s="171">
        <v>15000</v>
      </c>
      <c r="D421" s="214">
        <v>4000</v>
      </c>
      <c r="E421" s="215">
        <v>3500</v>
      </c>
    </row>
    <row r="422" spans="1:5">
      <c r="A422" s="213">
        <v>1711000530</v>
      </c>
      <c r="B422" s="213" t="s">
        <v>308</v>
      </c>
      <c r="C422" s="171">
        <v>0</v>
      </c>
      <c r="D422" s="214">
        <v>18000</v>
      </c>
      <c r="E422" s="215">
        <v>0</v>
      </c>
    </row>
    <row r="423" spans="1:5">
      <c r="A423" s="213">
        <v>1711000531</v>
      </c>
      <c r="B423" s="213" t="s">
        <v>659</v>
      </c>
      <c r="C423" s="171">
        <v>30000</v>
      </c>
      <c r="D423" s="214">
        <v>32000</v>
      </c>
      <c r="E423" s="215">
        <v>30400</v>
      </c>
    </row>
    <row r="424" spans="1:5">
      <c r="A424" s="213">
        <v>1711000532</v>
      </c>
      <c r="B424" s="213" t="s">
        <v>308</v>
      </c>
      <c r="C424" s="171">
        <v>17000</v>
      </c>
      <c r="D424" s="214">
        <v>13000</v>
      </c>
      <c r="E424" s="215">
        <v>12500</v>
      </c>
    </row>
    <row r="425" spans="1:5">
      <c r="A425" s="213">
        <v>1711000533</v>
      </c>
      <c r="B425" s="213" t="s">
        <v>331</v>
      </c>
      <c r="C425" s="171">
        <v>0</v>
      </c>
      <c r="D425" s="214">
        <v>9000</v>
      </c>
      <c r="E425" s="215">
        <v>4600</v>
      </c>
    </row>
    <row r="426" spans="1:5">
      <c r="A426" s="213">
        <v>1711000540</v>
      </c>
      <c r="B426" s="213" t="s">
        <v>276</v>
      </c>
      <c r="C426" s="171">
        <v>10000</v>
      </c>
      <c r="D426" s="214">
        <v>7500</v>
      </c>
      <c r="E426" s="215">
        <v>6900</v>
      </c>
    </row>
    <row r="427" spans="1:5">
      <c r="A427" s="213">
        <v>1711000570</v>
      </c>
      <c r="B427" s="213" t="s">
        <v>332</v>
      </c>
      <c r="C427" s="171">
        <v>14000</v>
      </c>
      <c r="D427" s="214">
        <v>15000</v>
      </c>
      <c r="E427" s="215">
        <v>13800</v>
      </c>
    </row>
    <row r="428" spans="1:5">
      <c r="A428" s="213">
        <v>1711000740</v>
      </c>
      <c r="B428" s="213" t="s">
        <v>279</v>
      </c>
      <c r="C428" s="171">
        <v>25000</v>
      </c>
      <c r="D428" s="214">
        <v>20000</v>
      </c>
      <c r="E428" s="215">
        <v>18700</v>
      </c>
    </row>
    <row r="429" spans="1:5">
      <c r="A429" s="213">
        <v>1711000780</v>
      </c>
      <c r="B429" s="213" t="s">
        <v>280</v>
      </c>
      <c r="C429" s="171">
        <v>7500</v>
      </c>
      <c r="D429" s="214">
        <v>7500</v>
      </c>
      <c r="E429" s="215">
        <v>5600</v>
      </c>
    </row>
    <row r="430" spans="1:5">
      <c r="A430" s="275"/>
      <c r="B430" s="267" t="s">
        <v>333</v>
      </c>
      <c r="C430" s="268">
        <f>SUM(C420:C429)</f>
        <v>1543500</v>
      </c>
      <c r="D430" s="268">
        <f>SUM(D420:D429)</f>
        <v>1681000</v>
      </c>
      <c r="E430" s="268">
        <f>SUM(E420:E429)</f>
        <v>947400</v>
      </c>
    </row>
    <row r="431" spans="1:5">
      <c r="A431" s="275"/>
      <c r="B431" s="267"/>
      <c r="C431" s="171"/>
      <c r="D431" s="268"/>
      <c r="E431" s="268"/>
    </row>
    <row r="432" spans="1:5">
      <c r="A432" s="213"/>
      <c r="B432" s="247" t="s">
        <v>334</v>
      </c>
      <c r="C432" s="171"/>
      <c r="D432" s="214"/>
      <c r="E432" s="215"/>
    </row>
    <row r="433" spans="1:5">
      <c r="A433" s="213">
        <v>1712200100</v>
      </c>
      <c r="B433" s="213" t="s">
        <v>42</v>
      </c>
      <c r="C433" s="171">
        <v>3485000</v>
      </c>
      <c r="D433" s="214">
        <v>2545000</v>
      </c>
      <c r="E433" s="215">
        <v>2301600</v>
      </c>
    </row>
    <row r="434" spans="1:5">
      <c r="A434" s="213">
        <v>1712200430</v>
      </c>
      <c r="B434" s="213" t="s">
        <v>335</v>
      </c>
      <c r="C434" s="171">
        <v>18000</v>
      </c>
      <c r="D434" s="214">
        <v>20000</v>
      </c>
      <c r="E434" s="215">
        <v>17800</v>
      </c>
    </row>
    <row r="435" spans="1:5">
      <c r="A435" s="213">
        <v>1712200440</v>
      </c>
      <c r="B435" s="213" t="s">
        <v>336</v>
      </c>
      <c r="C435" s="171">
        <v>2500</v>
      </c>
      <c r="D435" s="214">
        <v>2500</v>
      </c>
      <c r="E435" s="215">
        <v>2000</v>
      </c>
    </row>
    <row r="436" spans="1:5">
      <c r="A436" s="213">
        <v>1712200530</v>
      </c>
      <c r="B436" s="213" t="s">
        <v>308</v>
      </c>
      <c r="C436" s="171">
        <v>200000</v>
      </c>
      <c r="D436" s="214">
        <v>280000</v>
      </c>
      <c r="E436" s="215">
        <v>216000</v>
      </c>
    </row>
    <row r="437" spans="1:5">
      <c r="A437" s="213">
        <v>1712200533</v>
      </c>
      <c r="B437" s="213" t="s">
        <v>337</v>
      </c>
      <c r="C437" s="171">
        <v>70000</v>
      </c>
      <c r="D437" s="214">
        <v>100000</v>
      </c>
      <c r="E437" s="215">
        <v>80100</v>
      </c>
    </row>
    <row r="438" spans="1:5">
      <c r="A438" s="213">
        <v>1712200540</v>
      </c>
      <c r="B438" s="213" t="s">
        <v>276</v>
      </c>
      <c r="C438" s="171">
        <v>4000</v>
      </c>
      <c r="D438" s="214">
        <v>2500</v>
      </c>
      <c r="E438" s="215">
        <v>2300</v>
      </c>
    </row>
    <row r="439" spans="1:5">
      <c r="A439" s="213">
        <v>1712200740</v>
      </c>
      <c r="B439" s="213" t="s">
        <v>279</v>
      </c>
      <c r="C439" s="171">
        <v>40000</v>
      </c>
      <c r="D439" s="214">
        <v>40000</v>
      </c>
      <c r="E439" s="215">
        <v>38000</v>
      </c>
    </row>
    <row r="440" spans="1:5">
      <c r="A440" s="213">
        <v>1712200742</v>
      </c>
      <c r="B440" s="213" t="s">
        <v>338</v>
      </c>
      <c r="C440" s="171">
        <v>120000</v>
      </c>
      <c r="D440" s="214">
        <v>230000</v>
      </c>
      <c r="E440" s="215">
        <v>112100</v>
      </c>
    </row>
    <row r="441" spans="1:5">
      <c r="A441" s="213">
        <v>1712200750</v>
      </c>
      <c r="B441" s="213" t="s">
        <v>294</v>
      </c>
      <c r="C441" s="171">
        <v>2900000</v>
      </c>
      <c r="D441" s="214">
        <v>3285000</v>
      </c>
      <c r="E441" s="215">
        <v>3074300</v>
      </c>
    </row>
    <row r="442" spans="1:5">
      <c r="A442" s="213">
        <v>1712200780</v>
      </c>
      <c r="B442" s="213" t="s">
        <v>280</v>
      </c>
      <c r="C442" s="171">
        <v>2000</v>
      </c>
      <c r="D442" s="214">
        <v>2000</v>
      </c>
      <c r="E442" s="215">
        <v>1000</v>
      </c>
    </row>
    <row r="443" spans="1:5">
      <c r="A443" s="275"/>
      <c r="B443" s="267" t="s">
        <v>339</v>
      </c>
      <c r="C443" s="268">
        <f>SUM(C433:C442)</f>
        <v>6841500</v>
      </c>
      <c r="D443" s="268">
        <f>SUM(D433:D442)</f>
        <v>6507000</v>
      </c>
      <c r="E443" s="268">
        <f>SUM(E433:E442)</f>
        <v>5845200</v>
      </c>
    </row>
    <row r="444" spans="1:5">
      <c r="A444" s="213"/>
      <c r="B444" s="213"/>
      <c r="C444" s="171"/>
      <c r="D444" s="214"/>
      <c r="E444" s="215"/>
    </row>
    <row r="445" spans="1:5">
      <c r="A445" s="213"/>
      <c r="B445" s="247" t="s">
        <v>340</v>
      </c>
      <c r="C445" s="171"/>
      <c r="D445" s="214"/>
      <c r="E445" s="215"/>
    </row>
    <row r="446" spans="1:5">
      <c r="A446" s="213">
        <v>1712300750</v>
      </c>
      <c r="B446" s="213" t="s">
        <v>341</v>
      </c>
      <c r="C446" s="171">
        <v>7800000</v>
      </c>
      <c r="D446" s="214">
        <v>7620000</v>
      </c>
      <c r="E446" s="215">
        <v>7467900</v>
      </c>
    </row>
    <row r="447" spans="1:5">
      <c r="A447" s="213">
        <v>1712300751</v>
      </c>
      <c r="B447" s="213" t="s">
        <v>342</v>
      </c>
      <c r="C447" s="171">
        <v>4160000</v>
      </c>
      <c r="D447" s="214">
        <v>4700000</v>
      </c>
      <c r="E447" s="215">
        <v>4050800</v>
      </c>
    </row>
    <row r="448" spans="1:5">
      <c r="A448" s="275"/>
      <c r="B448" s="267" t="s">
        <v>343</v>
      </c>
      <c r="C448" s="276">
        <f>SUM(C446:C447)</f>
        <v>11960000</v>
      </c>
      <c r="D448" s="276">
        <f>SUM(D446:D447)</f>
        <v>12320000</v>
      </c>
      <c r="E448" s="276">
        <f>SUM(E446:E447)</f>
        <v>11518700</v>
      </c>
    </row>
    <row r="449" spans="1:5">
      <c r="A449" s="275"/>
      <c r="B449" s="267"/>
      <c r="C449" s="171"/>
      <c r="D449" s="276"/>
      <c r="E449" s="276"/>
    </row>
    <row r="450" spans="1:5">
      <c r="A450" s="220">
        <v>1714200830</v>
      </c>
      <c r="B450" s="267" t="s">
        <v>344</v>
      </c>
      <c r="C450" s="276">
        <v>515000</v>
      </c>
      <c r="D450" s="276">
        <v>515000</v>
      </c>
      <c r="E450" s="276">
        <v>502800</v>
      </c>
    </row>
    <row r="451" spans="1:5">
      <c r="A451" s="275"/>
      <c r="B451" s="267"/>
      <c r="C451" s="171"/>
      <c r="D451" s="276"/>
      <c r="E451" s="276"/>
    </row>
    <row r="452" spans="1:5">
      <c r="A452" s="213"/>
      <c r="B452" s="247" t="s">
        <v>345</v>
      </c>
      <c r="C452" s="171"/>
      <c r="D452" s="214"/>
      <c r="E452" s="215"/>
    </row>
    <row r="453" spans="1:5">
      <c r="A453" s="213">
        <v>1715300720</v>
      </c>
      <c r="B453" s="213" t="s">
        <v>346</v>
      </c>
      <c r="C453" s="171">
        <v>5000</v>
      </c>
      <c r="D453" s="214">
        <v>10000</v>
      </c>
      <c r="E453" s="215">
        <v>0</v>
      </c>
    </row>
    <row r="454" spans="1:5">
      <c r="A454" s="213">
        <v>1715300750</v>
      </c>
      <c r="B454" s="213" t="s">
        <v>294</v>
      </c>
      <c r="C454" s="171">
        <v>55000</v>
      </c>
      <c r="D454" s="214">
        <v>35000</v>
      </c>
      <c r="E454" s="215">
        <v>30300</v>
      </c>
    </row>
    <row r="455" spans="1:5">
      <c r="A455" s="275"/>
      <c r="B455" s="267" t="s">
        <v>347</v>
      </c>
      <c r="C455" s="268">
        <f>SUM(C453:C454)</f>
        <v>60000</v>
      </c>
      <c r="D455" s="268">
        <f>SUM(D453:D454)</f>
        <v>45000</v>
      </c>
      <c r="E455" s="268">
        <f>SUM(E453:E454)</f>
        <v>30300</v>
      </c>
    </row>
    <row r="456" spans="1:5">
      <c r="A456" s="275"/>
      <c r="B456" s="267"/>
      <c r="C456" s="276"/>
      <c r="D456" s="276"/>
      <c r="E456" s="276"/>
    </row>
    <row r="457" spans="1:5">
      <c r="A457" s="275"/>
      <c r="B457" s="267"/>
      <c r="C457" s="276"/>
      <c r="D457" s="276"/>
      <c r="E457" s="276"/>
    </row>
    <row r="458" spans="1:5">
      <c r="A458" s="275"/>
      <c r="B458" s="267"/>
      <c r="C458" s="276"/>
      <c r="D458" s="276"/>
      <c r="E458" s="276"/>
    </row>
    <row r="459" spans="1:5">
      <c r="A459" s="275"/>
      <c r="B459" s="267"/>
      <c r="C459" s="276"/>
      <c r="D459" s="276"/>
      <c r="E459" s="276"/>
    </row>
    <row r="460" spans="1:5">
      <c r="A460" s="275"/>
      <c r="B460" s="267"/>
      <c r="C460" s="276"/>
      <c r="D460" s="276"/>
      <c r="E460" s="276"/>
    </row>
    <row r="461" spans="1:5">
      <c r="A461" s="275"/>
      <c r="B461" s="267"/>
      <c r="C461" s="276"/>
      <c r="D461" s="276"/>
      <c r="E461" s="276"/>
    </row>
    <row r="462" spans="1:5">
      <c r="A462" s="275"/>
      <c r="B462" s="267"/>
      <c r="C462" s="276"/>
      <c r="D462" s="276"/>
      <c r="E462" s="276"/>
    </row>
    <row r="463" spans="1:5">
      <c r="A463" s="275"/>
      <c r="B463" s="267"/>
      <c r="C463" s="276"/>
      <c r="D463" s="276"/>
    </row>
    <row r="464" spans="1:5">
      <c r="A464" s="275"/>
      <c r="B464" s="229"/>
      <c r="C464" s="275"/>
      <c r="D464" s="275"/>
      <c r="E464" s="245"/>
    </row>
    <row r="465" spans="1:5">
      <c r="A465" s="275"/>
      <c r="B465" s="229"/>
      <c r="C465" s="275"/>
      <c r="D465" s="275"/>
      <c r="E465" s="245">
        <v>26</v>
      </c>
    </row>
    <row r="466" spans="1:5">
      <c r="A466" s="275"/>
      <c r="B466" s="229"/>
      <c r="C466" s="275"/>
      <c r="D466" s="275"/>
      <c r="E466" s="245"/>
    </row>
    <row r="467" spans="1:5" ht="15.75" thickBot="1">
      <c r="A467" s="275"/>
      <c r="B467" s="229"/>
      <c r="C467" s="275"/>
      <c r="D467" s="275"/>
      <c r="E467" s="245"/>
    </row>
    <row r="468" spans="1:5" ht="31.5" customHeight="1" thickBot="1">
      <c r="A468" s="216" t="s">
        <v>146</v>
      </c>
      <c r="B468" s="216" t="s">
        <v>147</v>
      </c>
      <c r="C468" s="217" t="s">
        <v>654</v>
      </c>
      <c r="D468" s="218" t="s">
        <v>76</v>
      </c>
      <c r="E468" s="219" t="s">
        <v>655</v>
      </c>
    </row>
    <row r="469" spans="1:5" ht="15.75">
      <c r="A469" s="249"/>
      <c r="B469" s="249"/>
      <c r="C469" s="250"/>
      <c r="D469" s="250"/>
      <c r="E469" s="251"/>
    </row>
    <row r="470" spans="1:5">
      <c r="A470" s="213"/>
      <c r="B470" s="247" t="s">
        <v>348</v>
      </c>
      <c r="C470" s="275"/>
      <c r="D470" s="275"/>
      <c r="E470" s="215"/>
    </row>
    <row r="471" spans="1:5">
      <c r="A471" s="213">
        <v>1716000100</v>
      </c>
      <c r="B471" s="213" t="s">
        <v>42</v>
      </c>
      <c r="C471" s="171">
        <v>1785000</v>
      </c>
      <c r="D471" s="214">
        <v>1716000</v>
      </c>
      <c r="E471" s="215">
        <v>1886400</v>
      </c>
    </row>
    <row r="472" spans="1:5">
      <c r="A472" s="213">
        <v>1716000200</v>
      </c>
      <c r="B472" s="213" t="s">
        <v>42</v>
      </c>
      <c r="C472" s="171">
        <v>195000</v>
      </c>
      <c r="D472" s="214">
        <v>272000</v>
      </c>
      <c r="E472" s="215">
        <v>273700</v>
      </c>
    </row>
    <row r="473" spans="1:5">
      <c r="A473" s="213">
        <v>1716000420</v>
      </c>
      <c r="B473" s="213" t="s">
        <v>349</v>
      </c>
      <c r="C473" s="171">
        <v>30000</v>
      </c>
      <c r="D473" s="214">
        <v>30000</v>
      </c>
      <c r="E473" s="215">
        <v>30000</v>
      </c>
    </row>
    <row r="474" spans="1:5">
      <c r="A474" s="213">
        <v>1716000430</v>
      </c>
      <c r="B474" s="213" t="s">
        <v>289</v>
      </c>
      <c r="C474" s="171">
        <v>30000</v>
      </c>
      <c r="D474" s="214">
        <v>36000</v>
      </c>
      <c r="E474" s="215">
        <v>32800</v>
      </c>
    </row>
    <row r="475" spans="1:5">
      <c r="A475" s="213">
        <v>1716000530</v>
      </c>
      <c r="B475" s="213" t="s">
        <v>308</v>
      </c>
      <c r="C475" s="171">
        <v>160000</v>
      </c>
      <c r="D475" s="214">
        <v>115000</v>
      </c>
      <c r="E475" s="215">
        <v>107700</v>
      </c>
    </row>
    <row r="476" spans="1:5">
      <c r="A476" s="213">
        <v>1716000533</v>
      </c>
      <c r="B476" s="213" t="s">
        <v>337</v>
      </c>
      <c r="C476" s="171">
        <v>63000</v>
      </c>
      <c r="D476" s="214">
        <v>60000</v>
      </c>
      <c r="E476" s="215">
        <v>57000</v>
      </c>
    </row>
    <row r="477" spans="1:5">
      <c r="A477" s="213">
        <v>1716000540</v>
      </c>
      <c r="B477" s="213" t="s">
        <v>276</v>
      </c>
      <c r="C477" s="171">
        <v>1500</v>
      </c>
      <c r="D477" s="214">
        <v>1500</v>
      </c>
      <c r="E477" s="215">
        <v>1400</v>
      </c>
    </row>
    <row r="478" spans="1:5">
      <c r="A478" s="213">
        <v>1716000720</v>
      </c>
      <c r="B478" s="213" t="s">
        <v>346</v>
      </c>
      <c r="C478" s="171">
        <v>35000</v>
      </c>
      <c r="D478" s="214">
        <v>35000</v>
      </c>
      <c r="E478" s="215">
        <v>29500</v>
      </c>
    </row>
    <row r="479" spans="1:5">
      <c r="A479" s="213">
        <v>1716000740</v>
      </c>
      <c r="B479" s="213" t="s">
        <v>279</v>
      </c>
      <c r="C479" s="171">
        <v>160000</v>
      </c>
      <c r="D479" s="214">
        <v>150000</v>
      </c>
      <c r="E479" s="215">
        <v>153000</v>
      </c>
    </row>
    <row r="480" spans="1:5">
      <c r="A480" s="213">
        <v>1716000750</v>
      </c>
      <c r="B480" s="213" t="s">
        <v>294</v>
      </c>
      <c r="C480" s="171">
        <v>50000</v>
      </c>
      <c r="D480" s="214">
        <v>60000</v>
      </c>
      <c r="E480" s="215">
        <v>52100</v>
      </c>
    </row>
    <row r="481" spans="1:5">
      <c r="A481" s="213">
        <v>1716000780</v>
      </c>
      <c r="B481" s="213" t="s">
        <v>280</v>
      </c>
      <c r="C481" s="171">
        <v>2000</v>
      </c>
      <c r="D481" s="214">
        <v>1000</v>
      </c>
      <c r="E481" s="215">
        <v>1000</v>
      </c>
    </row>
    <row r="482" spans="1:5">
      <c r="A482" s="275"/>
      <c r="B482" s="267" t="s">
        <v>350</v>
      </c>
      <c r="C482" s="268">
        <f>SUM(C471:C481)</f>
        <v>2511500</v>
      </c>
      <c r="D482" s="268">
        <f>SUM(D471:D481)</f>
        <v>2476500</v>
      </c>
      <c r="E482" s="268">
        <f>SUM(E471:E481)</f>
        <v>2624600</v>
      </c>
    </row>
    <row r="483" spans="1:5">
      <c r="A483" s="229"/>
      <c r="B483" s="227" t="s">
        <v>351</v>
      </c>
      <c r="C483" s="233">
        <f>C430+C443+C448+C450+C455+C482</f>
        <v>23431500</v>
      </c>
      <c r="D483" s="233">
        <f>D430+D443+D448+D450+D455+D482</f>
        <v>23544500</v>
      </c>
      <c r="E483" s="233">
        <f>E430+E443+E448+E450+E455+E482</f>
        <v>21469000</v>
      </c>
    </row>
    <row r="484" spans="1:5">
      <c r="A484" s="229"/>
      <c r="B484" s="244"/>
      <c r="C484" s="425"/>
      <c r="D484" s="233"/>
      <c r="E484" s="233"/>
    </row>
    <row r="485" spans="1:5">
      <c r="A485" s="229"/>
      <c r="B485" s="244"/>
      <c r="C485" s="425"/>
      <c r="D485" s="233"/>
      <c r="E485" s="233"/>
    </row>
    <row r="486" spans="1:5" ht="15.75">
      <c r="A486" s="253"/>
      <c r="B486" s="253"/>
      <c r="C486" s="426"/>
      <c r="D486" s="254"/>
      <c r="E486" s="255"/>
    </row>
    <row r="487" spans="1:5" ht="15.75">
      <c r="A487" s="253"/>
      <c r="B487" s="253"/>
      <c r="C487" s="426"/>
      <c r="D487" s="254"/>
      <c r="E487" s="255"/>
    </row>
    <row r="488" spans="1:5">
      <c r="A488" s="213"/>
      <c r="B488" s="227" t="s">
        <v>352</v>
      </c>
      <c r="C488" s="214"/>
      <c r="D488" s="214"/>
      <c r="E488" s="215"/>
    </row>
    <row r="489" spans="1:5">
      <c r="A489" s="213"/>
      <c r="B489" s="229"/>
      <c r="C489" s="214"/>
      <c r="D489" s="214"/>
      <c r="E489" s="215"/>
    </row>
    <row r="490" spans="1:5">
      <c r="A490" s="213"/>
      <c r="B490" s="247" t="s">
        <v>353</v>
      </c>
      <c r="C490" s="214"/>
      <c r="D490" s="214"/>
      <c r="E490" s="215"/>
    </row>
    <row r="491" spans="1:5">
      <c r="A491" s="213">
        <v>1720000100</v>
      </c>
      <c r="B491" s="213" t="s">
        <v>42</v>
      </c>
      <c r="C491" s="171">
        <v>70000</v>
      </c>
      <c r="D491" s="214">
        <v>50000</v>
      </c>
      <c r="E491" s="215">
        <v>54400</v>
      </c>
    </row>
    <row r="492" spans="1:5">
      <c r="A492" s="213">
        <v>1720000200</v>
      </c>
      <c r="B492" s="213" t="s">
        <v>42</v>
      </c>
      <c r="C492" s="171">
        <v>750000</v>
      </c>
      <c r="D492" s="214">
        <v>750000</v>
      </c>
      <c r="E492" s="215">
        <v>681000</v>
      </c>
    </row>
    <row r="493" spans="1:5">
      <c r="A493" s="213">
        <v>1720000780</v>
      </c>
      <c r="B493" s="213" t="s">
        <v>354</v>
      </c>
      <c r="C493" s="171">
        <v>1180000</v>
      </c>
      <c r="D493" s="214">
        <v>1200000</v>
      </c>
      <c r="E493" s="215">
        <v>722500</v>
      </c>
    </row>
    <row r="494" spans="1:5">
      <c r="A494" s="213"/>
      <c r="B494" s="277" t="s">
        <v>355</v>
      </c>
      <c r="C494" s="278">
        <f>SUM(C491:C493)</f>
        <v>2000000</v>
      </c>
      <c r="D494" s="278">
        <f>SUM(D491:D493)</f>
        <v>2000000</v>
      </c>
      <c r="E494" s="278">
        <f>SUM(E491:E493)</f>
        <v>1457900</v>
      </c>
    </row>
    <row r="495" spans="1:5">
      <c r="A495" s="213"/>
      <c r="B495" s="277"/>
      <c r="C495" s="171"/>
      <c r="D495" s="278"/>
      <c r="E495" s="278"/>
    </row>
    <row r="496" spans="1:5">
      <c r="A496" s="213"/>
      <c r="B496" s="277" t="s">
        <v>167</v>
      </c>
      <c r="C496" s="171"/>
      <c r="D496" s="278"/>
      <c r="E496" s="278"/>
    </row>
    <row r="497" spans="1:5">
      <c r="A497" s="213">
        <v>1721000100</v>
      </c>
      <c r="B497" s="213" t="s">
        <v>42</v>
      </c>
      <c r="C497" s="171">
        <v>237000</v>
      </c>
      <c r="D497" s="214">
        <v>220000</v>
      </c>
      <c r="E497" s="214">
        <v>241800</v>
      </c>
    </row>
    <row r="498" spans="1:5">
      <c r="A498" s="213">
        <v>1721000200</v>
      </c>
      <c r="B498" s="213" t="s">
        <v>42</v>
      </c>
      <c r="C498" s="171">
        <v>164000</v>
      </c>
      <c r="D498" s="214">
        <v>270000</v>
      </c>
      <c r="E498" s="214">
        <v>151000</v>
      </c>
    </row>
    <row r="499" spans="1:5">
      <c r="A499" s="213">
        <v>1721000750</v>
      </c>
      <c r="B499" s="213" t="s">
        <v>294</v>
      </c>
      <c r="C499" s="171">
        <v>380000</v>
      </c>
      <c r="D499" s="214">
        <v>380000</v>
      </c>
      <c r="E499" s="214">
        <v>330200</v>
      </c>
    </row>
    <row r="500" spans="1:5">
      <c r="A500" s="213"/>
      <c r="B500" s="277" t="s">
        <v>356</v>
      </c>
      <c r="C500" s="278">
        <f>SUM(C497:C499)</f>
        <v>781000</v>
      </c>
      <c r="D500" s="278">
        <f>SUM(D497:D499)</f>
        <v>870000</v>
      </c>
      <c r="E500" s="278">
        <f>SUM(E497:E499)</f>
        <v>723000</v>
      </c>
    </row>
    <row r="501" spans="1:5">
      <c r="A501" s="213"/>
      <c r="B501" s="277"/>
      <c r="C501" s="171"/>
      <c r="D501" s="278"/>
      <c r="E501" s="278"/>
    </row>
    <row r="502" spans="1:5">
      <c r="A502" s="213">
        <v>1721000800</v>
      </c>
      <c r="B502" s="277" t="s">
        <v>166</v>
      </c>
      <c r="C502" s="278">
        <v>100000</v>
      </c>
      <c r="D502" s="278">
        <v>100000</v>
      </c>
      <c r="E502" s="278">
        <v>100200</v>
      </c>
    </row>
    <row r="503" spans="1:5">
      <c r="A503" s="213"/>
      <c r="B503" s="277"/>
      <c r="C503" s="171"/>
      <c r="D503" s="278"/>
      <c r="E503" s="278"/>
    </row>
    <row r="504" spans="1:5">
      <c r="A504" s="213"/>
      <c r="B504" s="247" t="s">
        <v>357</v>
      </c>
      <c r="C504" s="171"/>
      <c r="D504" s="214"/>
      <c r="E504" s="215"/>
    </row>
    <row r="505" spans="1:5">
      <c r="A505" s="213">
        <v>1722100100</v>
      </c>
      <c r="B505" s="213" t="s">
        <v>42</v>
      </c>
      <c r="C505" s="171">
        <v>150000</v>
      </c>
      <c r="D505" s="214">
        <v>143000</v>
      </c>
      <c r="E505" s="215">
        <v>129700</v>
      </c>
    </row>
    <row r="506" spans="1:5">
      <c r="A506" s="213">
        <v>1722100470</v>
      </c>
      <c r="B506" s="213" t="s">
        <v>291</v>
      </c>
      <c r="C506" s="171">
        <v>3000</v>
      </c>
      <c r="D506" s="214">
        <v>3000</v>
      </c>
      <c r="E506" s="215">
        <v>2700</v>
      </c>
    </row>
    <row r="507" spans="1:5">
      <c r="A507" s="213">
        <v>1722100511</v>
      </c>
      <c r="B507" s="213" t="s">
        <v>268</v>
      </c>
      <c r="C507" s="171">
        <v>6500</v>
      </c>
      <c r="D507" s="214">
        <v>6500</v>
      </c>
      <c r="E507" s="215">
        <v>5500</v>
      </c>
    </row>
    <row r="508" spans="1:5">
      <c r="A508" s="213">
        <v>1722100540</v>
      </c>
      <c r="B508" s="213" t="s">
        <v>276</v>
      </c>
      <c r="C508" s="171">
        <v>4000</v>
      </c>
      <c r="D508" s="214">
        <v>4000</v>
      </c>
      <c r="E508" s="215">
        <v>3600</v>
      </c>
    </row>
    <row r="509" spans="1:5">
      <c r="A509" s="213">
        <v>1722100570</v>
      </c>
      <c r="B509" s="213" t="s">
        <v>332</v>
      </c>
      <c r="C509" s="171">
        <v>5000</v>
      </c>
      <c r="D509" s="214">
        <v>8500</v>
      </c>
      <c r="E509" s="215">
        <v>8100</v>
      </c>
    </row>
    <row r="510" spans="1:5">
      <c r="A510" s="213">
        <v>1722100750</v>
      </c>
      <c r="B510" s="213" t="s">
        <v>294</v>
      </c>
      <c r="C510" s="171">
        <v>45000</v>
      </c>
      <c r="D510" s="214">
        <v>45000</v>
      </c>
      <c r="E510" s="215">
        <v>40800</v>
      </c>
    </row>
    <row r="511" spans="1:5">
      <c r="A511" s="213">
        <v>1722100780</v>
      </c>
      <c r="B511" s="213" t="s">
        <v>280</v>
      </c>
      <c r="C511" s="171">
        <v>7000</v>
      </c>
      <c r="D511" s="214">
        <v>6000</v>
      </c>
      <c r="E511" s="215">
        <v>5800</v>
      </c>
    </row>
    <row r="512" spans="1:5">
      <c r="A512" s="275"/>
      <c r="B512" s="267" t="s">
        <v>358</v>
      </c>
      <c r="C512" s="268">
        <f>SUM(C505:C511)</f>
        <v>220500</v>
      </c>
      <c r="D512" s="268">
        <f>SUM(D505:D511)</f>
        <v>216000</v>
      </c>
      <c r="E512" s="268">
        <f>SUM(E505:E511)</f>
        <v>196200</v>
      </c>
    </row>
    <row r="513" spans="1:5">
      <c r="A513" s="213"/>
      <c r="B513" s="277"/>
      <c r="C513" s="278"/>
      <c r="D513" s="278"/>
      <c r="E513" s="278"/>
    </row>
    <row r="514" spans="1:5">
      <c r="A514" s="213"/>
      <c r="B514" s="277"/>
      <c r="C514" s="278"/>
      <c r="D514" s="278"/>
      <c r="E514" s="278"/>
    </row>
    <row r="515" spans="1:5">
      <c r="A515" s="213"/>
      <c r="B515" s="277"/>
      <c r="C515" s="278"/>
      <c r="D515" s="278"/>
    </row>
    <row r="516" spans="1:5" ht="15" customHeight="1">
      <c r="A516" s="213"/>
      <c r="B516" s="277"/>
      <c r="C516" s="278"/>
      <c r="D516" s="278"/>
      <c r="E516" s="245">
        <v>27</v>
      </c>
    </row>
    <row r="517" spans="1:5" ht="15" customHeight="1">
      <c r="A517" s="213"/>
      <c r="B517" s="277"/>
      <c r="C517" s="278"/>
      <c r="D517" s="278"/>
      <c r="E517" s="245"/>
    </row>
    <row r="518" spans="1:5" ht="15" customHeight="1" thickBot="1">
      <c r="A518" s="213"/>
      <c r="B518" s="277"/>
      <c r="C518" s="278"/>
      <c r="D518" s="278"/>
      <c r="E518" s="278"/>
    </row>
    <row r="519" spans="1:5" ht="30" customHeight="1" thickBot="1">
      <c r="A519" s="216" t="s">
        <v>146</v>
      </c>
      <c r="B519" s="216" t="s">
        <v>147</v>
      </c>
      <c r="C519" s="217" t="s">
        <v>654</v>
      </c>
      <c r="D519" s="218" t="s">
        <v>76</v>
      </c>
      <c r="E519" s="219" t="s">
        <v>655</v>
      </c>
    </row>
    <row r="520" spans="1:5" ht="14.25" customHeight="1">
      <c r="A520" s="249"/>
      <c r="B520" s="249"/>
      <c r="C520" s="250"/>
      <c r="D520" s="250"/>
      <c r="E520" s="251"/>
    </row>
    <row r="521" spans="1:5">
      <c r="A521" s="213"/>
      <c r="B521" s="247" t="s">
        <v>359</v>
      </c>
      <c r="C521" s="214"/>
      <c r="D521" s="214"/>
      <c r="E521" s="215"/>
    </row>
    <row r="522" spans="1:5">
      <c r="A522" s="213">
        <v>1723000200</v>
      </c>
      <c r="B522" s="213" t="s">
        <v>42</v>
      </c>
      <c r="C522" s="171">
        <v>34000</v>
      </c>
      <c r="D522" s="214">
        <v>33000</v>
      </c>
      <c r="E522" s="215">
        <v>32400</v>
      </c>
    </row>
    <row r="523" spans="1:5">
      <c r="A523" s="213">
        <v>1723000430</v>
      </c>
      <c r="B523" s="213" t="s">
        <v>289</v>
      </c>
      <c r="C523" s="171">
        <v>20000</v>
      </c>
      <c r="D523" s="214">
        <v>22000</v>
      </c>
      <c r="E523" s="215">
        <v>27900</v>
      </c>
    </row>
    <row r="524" spans="1:5">
      <c r="A524" s="213">
        <v>1723000540</v>
      </c>
      <c r="B524" s="213" t="s">
        <v>276</v>
      </c>
      <c r="C524" s="171">
        <v>6000</v>
      </c>
      <c r="D524" s="214">
        <v>6000</v>
      </c>
      <c r="E524" s="215">
        <v>5400</v>
      </c>
    </row>
    <row r="525" spans="1:5">
      <c r="A525" s="213">
        <v>1723000740</v>
      </c>
      <c r="B525" s="213" t="s">
        <v>279</v>
      </c>
      <c r="C525" s="171">
        <v>5000</v>
      </c>
      <c r="D525" s="214">
        <v>5000</v>
      </c>
      <c r="E525" s="215">
        <v>5000</v>
      </c>
    </row>
    <row r="526" spans="1:5">
      <c r="A526" s="213">
        <v>1723000750</v>
      </c>
      <c r="B526" s="213" t="s">
        <v>294</v>
      </c>
      <c r="C526" s="171">
        <v>10000</v>
      </c>
      <c r="D526" s="214">
        <v>10000</v>
      </c>
      <c r="E526" s="215">
        <v>0</v>
      </c>
    </row>
    <row r="527" spans="1:5">
      <c r="A527" s="213">
        <v>1723000780</v>
      </c>
      <c r="B527" s="213" t="s">
        <v>280</v>
      </c>
      <c r="C527" s="171">
        <v>3000</v>
      </c>
      <c r="D527" s="214">
        <v>1000</v>
      </c>
      <c r="E527" s="215">
        <v>200</v>
      </c>
    </row>
    <row r="528" spans="1:5">
      <c r="A528" s="213">
        <v>1723000810</v>
      </c>
      <c r="B528" s="213" t="s">
        <v>360</v>
      </c>
      <c r="C528" s="171">
        <v>295000</v>
      </c>
      <c r="D528" s="214">
        <v>280000</v>
      </c>
      <c r="E528" s="215">
        <v>264400</v>
      </c>
    </row>
    <row r="529" spans="1:5">
      <c r="A529" s="275"/>
      <c r="B529" s="267" t="s">
        <v>361</v>
      </c>
      <c r="C529" s="268">
        <f>SUM(C522:C528)</f>
        <v>373000</v>
      </c>
      <c r="D529" s="268">
        <f>SUM(D522:D528)</f>
        <v>357000</v>
      </c>
      <c r="E529" s="268">
        <f>SUM(E522:E528)</f>
        <v>335300</v>
      </c>
    </row>
    <row r="530" spans="1:5" ht="14.25" customHeight="1">
      <c r="C530" s="171"/>
    </row>
    <row r="531" spans="1:5">
      <c r="A531" s="220">
        <v>1724000830</v>
      </c>
      <c r="B531" s="267" t="s">
        <v>362</v>
      </c>
      <c r="C531" s="276">
        <v>710000</v>
      </c>
      <c r="D531" s="276">
        <v>700000</v>
      </c>
      <c r="E531" s="268">
        <v>888700</v>
      </c>
    </row>
    <row r="532" spans="1:5" ht="15.75">
      <c r="A532" s="249"/>
      <c r="B532" s="249"/>
      <c r="C532" s="171"/>
      <c r="D532" s="250"/>
      <c r="E532" s="251"/>
    </row>
    <row r="533" spans="1:5">
      <c r="A533" s="213"/>
      <c r="B533" s="247" t="s">
        <v>363</v>
      </c>
      <c r="C533" s="171"/>
      <c r="D533" s="214"/>
      <c r="E533" s="215"/>
    </row>
    <row r="534" spans="1:5">
      <c r="A534" s="213">
        <v>1726100430</v>
      </c>
      <c r="B534" s="213" t="s">
        <v>289</v>
      </c>
      <c r="C534" s="171">
        <v>1000</v>
      </c>
      <c r="D534" s="214">
        <v>1000</v>
      </c>
      <c r="E534" s="215">
        <v>800</v>
      </c>
    </row>
    <row r="535" spans="1:5">
      <c r="A535" s="213">
        <v>1726100533</v>
      </c>
      <c r="B535" s="213" t="s">
        <v>337</v>
      </c>
      <c r="C535" s="171">
        <v>3500</v>
      </c>
      <c r="D535" s="214">
        <v>3500</v>
      </c>
      <c r="E535" s="215">
        <v>1600</v>
      </c>
    </row>
    <row r="536" spans="1:5">
      <c r="A536" s="213">
        <v>1726100540</v>
      </c>
      <c r="B536" s="213" t="s">
        <v>276</v>
      </c>
      <c r="C536" s="171">
        <v>18500</v>
      </c>
      <c r="D536" s="214">
        <v>16500</v>
      </c>
      <c r="E536" s="215">
        <v>15700</v>
      </c>
    </row>
    <row r="537" spans="1:5">
      <c r="A537" s="213">
        <v>1726100570</v>
      </c>
      <c r="B537" s="213" t="s">
        <v>332</v>
      </c>
      <c r="C537" s="171">
        <v>1000</v>
      </c>
      <c r="D537" s="214">
        <v>2500</v>
      </c>
      <c r="E537" s="215">
        <v>2200</v>
      </c>
    </row>
    <row r="538" spans="1:5">
      <c r="A538" s="213">
        <v>1726100740</v>
      </c>
      <c r="B538" s="213" t="s">
        <v>279</v>
      </c>
      <c r="C538" s="171">
        <v>30000</v>
      </c>
      <c r="D538" s="214">
        <v>25000</v>
      </c>
      <c r="E538" s="215">
        <v>10000</v>
      </c>
    </row>
    <row r="539" spans="1:5">
      <c r="A539" s="213">
        <v>1726100780</v>
      </c>
      <c r="B539" s="213" t="s">
        <v>280</v>
      </c>
      <c r="C539" s="171">
        <v>10000</v>
      </c>
      <c r="D539" s="214">
        <v>10000</v>
      </c>
      <c r="E539" s="215">
        <v>10200</v>
      </c>
    </row>
    <row r="540" spans="1:5">
      <c r="A540" s="229"/>
      <c r="B540" s="267" t="s">
        <v>364</v>
      </c>
      <c r="C540" s="268">
        <f>SUM(C534:C539)</f>
        <v>64000</v>
      </c>
      <c r="D540" s="268">
        <f>SUM(D534:D539)</f>
        <v>58500</v>
      </c>
      <c r="E540" s="268">
        <f>SUM(E534:E539)</f>
        <v>40500</v>
      </c>
    </row>
    <row r="541" spans="1:5">
      <c r="A541" s="229"/>
      <c r="B541" s="229"/>
      <c r="C541" s="171"/>
      <c r="D541" s="256"/>
      <c r="E541" s="232"/>
    </row>
    <row r="542" spans="1:5">
      <c r="A542" s="229"/>
      <c r="B542" s="227" t="s">
        <v>365</v>
      </c>
      <c r="C542" s="233">
        <f>C512+C529+C531+C540+C494+C500+C502</f>
        <v>4248500</v>
      </c>
      <c r="D542" s="233">
        <f>D512+D529+D531+D540+D494+D500+D502</f>
        <v>4301500</v>
      </c>
      <c r="E542" s="233">
        <f>E512+E529+E531+E540+E494+E500+E502</f>
        <v>3741800</v>
      </c>
    </row>
    <row r="543" spans="1:5">
      <c r="A543" s="229"/>
      <c r="B543" s="244"/>
      <c r="C543" s="425"/>
      <c r="D543" s="233"/>
      <c r="E543" s="233"/>
    </row>
    <row r="544" spans="1:5">
      <c r="A544" s="229"/>
      <c r="B544" s="244"/>
      <c r="C544" s="425"/>
      <c r="D544" s="233"/>
      <c r="E544" s="233"/>
    </row>
    <row r="545" spans="1:5">
      <c r="A545" s="229"/>
      <c r="B545" s="244"/>
      <c r="C545" s="425"/>
      <c r="D545" s="233"/>
      <c r="E545" s="233"/>
    </row>
    <row r="546" spans="1:5">
      <c r="A546" s="229"/>
      <c r="B546" s="244"/>
      <c r="C546" s="425"/>
      <c r="D546" s="233"/>
      <c r="E546" s="233"/>
    </row>
    <row r="547" spans="1:5">
      <c r="A547" s="229"/>
      <c r="B547" s="244"/>
      <c r="C547" s="425"/>
      <c r="D547" s="233"/>
      <c r="E547" s="233"/>
    </row>
    <row r="548" spans="1:5">
      <c r="A548" s="229"/>
      <c r="B548" s="244"/>
      <c r="C548" s="425"/>
      <c r="D548" s="233"/>
      <c r="E548" s="233"/>
    </row>
    <row r="549" spans="1:5">
      <c r="A549" s="229"/>
      <c r="B549" s="244"/>
      <c r="C549" s="425"/>
      <c r="D549" s="233"/>
      <c r="E549" s="233"/>
    </row>
    <row r="550" spans="1:5">
      <c r="A550" s="229"/>
      <c r="B550" s="244"/>
      <c r="C550" s="425"/>
      <c r="D550" s="233"/>
      <c r="E550" s="233"/>
    </row>
    <row r="551" spans="1:5">
      <c r="A551" s="229"/>
      <c r="B551" s="244"/>
      <c r="C551" s="425"/>
      <c r="D551" s="233"/>
      <c r="E551" s="233"/>
    </row>
    <row r="552" spans="1:5">
      <c r="A552" s="229"/>
      <c r="B552" s="244"/>
      <c r="C552" s="425"/>
      <c r="D552" s="233"/>
      <c r="E552" s="233"/>
    </row>
    <row r="553" spans="1:5">
      <c r="A553" s="229"/>
      <c r="B553" s="244"/>
      <c r="C553" s="425"/>
      <c r="D553" s="233"/>
      <c r="E553" s="233"/>
    </row>
    <row r="554" spans="1:5">
      <c r="A554" s="229"/>
      <c r="B554" s="244"/>
      <c r="C554" s="425"/>
      <c r="D554" s="233"/>
      <c r="E554" s="233"/>
    </row>
    <row r="555" spans="1:5">
      <c r="A555" s="229"/>
      <c r="B555" s="244"/>
      <c r="C555" s="425"/>
      <c r="D555" s="233"/>
      <c r="E555" s="233"/>
    </row>
    <row r="556" spans="1:5">
      <c r="A556" s="229"/>
      <c r="B556" s="244"/>
      <c r="C556" s="425"/>
      <c r="D556" s="233"/>
      <c r="E556" s="233"/>
    </row>
    <row r="557" spans="1:5">
      <c r="A557" s="229"/>
      <c r="B557" s="244"/>
      <c r="C557" s="425"/>
      <c r="D557" s="233"/>
      <c r="E557" s="233"/>
    </row>
    <row r="558" spans="1:5">
      <c r="A558" s="229"/>
      <c r="B558" s="244"/>
      <c r="C558" s="425"/>
      <c r="D558" s="233"/>
      <c r="E558" s="233"/>
    </row>
    <row r="559" spans="1:5">
      <c r="A559" s="229"/>
      <c r="B559" s="244"/>
      <c r="C559" s="425"/>
      <c r="D559" s="233"/>
      <c r="E559" s="233"/>
    </row>
    <row r="560" spans="1:5">
      <c r="A560" s="229"/>
      <c r="B560" s="244"/>
      <c r="C560" s="425"/>
      <c r="D560" s="233"/>
      <c r="E560" s="233"/>
    </row>
    <row r="561" spans="1:5">
      <c r="A561" s="229"/>
      <c r="B561" s="244"/>
      <c r="C561" s="425"/>
      <c r="D561" s="233"/>
      <c r="E561" s="233"/>
    </row>
    <row r="562" spans="1:5">
      <c r="A562" s="229"/>
      <c r="B562" s="244"/>
      <c r="C562" s="425"/>
      <c r="D562" s="233"/>
      <c r="E562" s="233"/>
    </row>
    <row r="563" spans="1:5">
      <c r="A563" s="229"/>
      <c r="B563" s="244"/>
      <c r="C563" s="425"/>
      <c r="D563" s="233"/>
      <c r="E563" s="233"/>
    </row>
    <row r="564" spans="1:5">
      <c r="A564" s="229"/>
      <c r="B564" s="244"/>
      <c r="C564" s="425"/>
      <c r="D564" s="233"/>
      <c r="E564" s="233"/>
    </row>
    <row r="565" spans="1:5">
      <c r="A565" s="229"/>
      <c r="B565" s="244"/>
      <c r="C565" s="425"/>
      <c r="D565" s="233"/>
      <c r="E565" s="233"/>
    </row>
    <row r="566" spans="1:5">
      <c r="A566" s="229"/>
      <c r="B566" s="244"/>
      <c r="C566" s="425"/>
      <c r="D566" s="233"/>
      <c r="E566" s="233"/>
    </row>
    <row r="567" spans="1:5">
      <c r="A567" s="229"/>
      <c r="B567" s="244"/>
      <c r="C567" s="425"/>
      <c r="D567" s="233"/>
      <c r="E567" s="233"/>
    </row>
    <row r="568" spans="1:5">
      <c r="A568" s="229"/>
      <c r="B568" s="244"/>
      <c r="C568" s="233"/>
      <c r="D568" s="233"/>
      <c r="E568" s="245">
        <v>28</v>
      </c>
    </row>
    <row r="569" spans="1:5">
      <c r="A569" s="229"/>
      <c r="B569" s="244"/>
      <c r="C569" s="233"/>
      <c r="D569" s="233"/>
      <c r="E569" s="245"/>
    </row>
    <row r="570" spans="1:5" ht="15.75" thickBot="1">
      <c r="A570" s="229"/>
      <c r="B570" s="244"/>
      <c r="C570" s="233"/>
      <c r="D570" s="233"/>
      <c r="E570" s="233"/>
    </row>
    <row r="571" spans="1:5" ht="30" customHeight="1" thickBot="1">
      <c r="A571" s="216" t="s">
        <v>146</v>
      </c>
      <c r="B571" s="216" t="s">
        <v>147</v>
      </c>
      <c r="C571" s="217" t="s">
        <v>654</v>
      </c>
      <c r="D571" s="218" t="s">
        <v>76</v>
      </c>
      <c r="E571" s="219" t="s">
        <v>655</v>
      </c>
    </row>
    <row r="572" spans="1:5">
      <c r="A572" s="213"/>
      <c r="B572" s="227" t="s">
        <v>83</v>
      </c>
      <c r="C572" s="214"/>
      <c r="D572" s="214"/>
      <c r="E572" s="215"/>
    </row>
    <row r="573" spans="1:5">
      <c r="A573" s="213">
        <v>1732000100</v>
      </c>
      <c r="B573" s="220" t="s">
        <v>42</v>
      </c>
      <c r="C573" s="171">
        <v>1750000</v>
      </c>
      <c r="D573" s="214">
        <v>1660000</v>
      </c>
      <c r="E573" s="215">
        <v>1601800</v>
      </c>
    </row>
    <row r="574" spans="1:5">
      <c r="A574" s="213">
        <v>1732000200</v>
      </c>
      <c r="B574" s="220" t="s">
        <v>42</v>
      </c>
      <c r="C574" s="171">
        <v>160000</v>
      </c>
      <c r="D574" s="214">
        <v>160000</v>
      </c>
      <c r="E574" s="215">
        <v>95700</v>
      </c>
    </row>
    <row r="575" spans="1:5">
      <c r="A575" s="213">
        <v>1732000430</v>
      </c>
      <c r="B575" s="213" t="s">
        <v>289</v>
      </c>
      <c r="C575" s="171">
        <v>16000</v>
      </c>
      <c r="D575" s="214">
        <v>18000</v>
      </c>
      <c r="E575" s="215">
        <v>16600</v>
      </c>
    </row>
    <row r="576" spans="1:5">
      <c r="A576" s="213">
        <v>1732000434</v>
      </c>
      <c r="B576" s="256" t="s">
        <v>366</v>
      </c>
      <c r="C576" s="171">
        <v>50000</v>
      </c>
      <c r="D576" s="214">
        <v>45000</v>
      </c>
      <c r="E576" s="215">
        <v>47500</v>
      </c>
    </row>
    <row r="577" spans="1:5">
      <c r="A577" s="213">
        <v>1732000440</v>
      </c>
      <c r="B577" s="213" t="s">
        <v>307</v>
      </c>
      <c r="C577" s="171">
        <v>11000</v>
      </c>
      <c r="D577" s="214">
        <v>11000</v>
      </c>
      <c r="E577" s="215">
        <v>9300</v>
      </c>
    </row>
    <row r="578" spans="1:5">
      <c r="A578" s="213">
        <v>1732000470</v>
      </c>
      <c r="B578" s="213" t="s">
        <v>291</v>
      </c>
      <c r="C578" s="171">
        <v>22000</v>
      </c>
      <c r="D578" s="214">
        <v>20000</v>
      </c>
      <c r="E578" s="215">
        <v>16900</v>
      </c>
    </row>
    <row r="579" spans="1:5">
      <c r="A579" s="213">
        <v>1732000521</v>
      </c>
      <c r="B579" s="213" t="s">
        <v>303</v>
      </c>
      <c r="C579" s="171">
        <v>0</v>
      </c>
      <c r="D579" s="214">
        <v>20000</v>
      </c>
      <c r="E579" s="215">
        <v>3000</v>
      </c>
    </row>
    <row r="580" spans="1:5">
      <c r="A580" s="213">
        <v>1732000522</v>
      </c>
      <c r="B580" s="213" t="s">
        <v>367</v>
      </c>
      <c r="C580" s="171">
        <v>2500</v>
      </c>
      <c r="D580" s="214">
        <v>2500</v>
      </c>
      <c r="E580" s="215">
        <v>2100</v>
      </c>
    </row>
    <row r="581" spans="1:5">
      <c r="A581" s="213">
        <v>1732000523</v>
      </c>
      <c r="B581" s="213" t="s">
        <v>286</v>
      </c>
      <c r="C581" s="171">
        <v>5000</v>
      </c>
      <c r="D581" s="214">
        <v>5000</v>
      </c>
      <c r="E581" s="215">
        <v>4000</v>
      </c>
    </row>
    <row r="582" spans="1:5">
      <c r="A582" s="213">
        <v>1732000531</v>
      </c>
      <c r="B582" s="213" t="s">
        <v>659</v>
      </c>
      <c r="C582" s="171">
        <v>150000</v>
      </c>
      <c r="D582" s="214">
        <v>150000</v>
      </c>
      <c r="E582" s="215">
        <v>110800</v>
      </c>
    </row>
    <row r="583" spans="1:5">
      <c r="A583" s="213">
        <v>1732000532</v>
      </c>
      <c r="B583" s="213" t="s">
        <v>308</v>
      </c>
      <c r="C583" s="171">
        <v>85000</v>
      </c>
      <c r="D583" s="214">
        <v>85000</v>
      </c>
      <c r="E583" s="215">
        <v>88400</v>
      </c>
    </row>
    <row r="584" spans="1:5">
      <c r="A584" s="213">
        <v>1732000533</v>
      </c>
      <c r="B584" s="213" t="s">
        <v>337</v>
      </c>
      <c r="C584" s="171">
        <v>0</v>
      </c>
      <c r="D584" s="214">
        <v>7000</v>
      </c>
      <c r="E584" s="215">
        <v>7700</v>
      </c>
    </row>
    <row r="585" spans="1:5">
      <c r="A585" s="213">
        <v>1732000540</v>
      </c>
      <c r="B585" s="213" t="s">
        <v>276</v>
      </c>
      <c r="C585" s="171">
        <v>10000</v>
      </c>
      <c r="D585" s="214">
        <v>11000</v>
      </c>
      <c r="E585" s="215">
        <v>10200</v>
      </c>
    </row>
    <row r="586" spans="1:5">
      <c r="A586" s="213">
        <v>1732000570</v>
      </c>
      <c r="B586" s="213" t="s">
        <v>317</v>
      </c>
      <c r="C586" s="171">
        <v>50000</v>
      </c>
      <c r="D586" s="214">
        <v>100000</v>
      </c>
      <c r="E586" s="215">
        <v>80900</v>
      </c>
    </row>
    <row r="587" spans="1:5">
      <c r="A587" s="213">
        <v>1732000740</v>
      </c>
      <c r="B587" s="213" t="s">
        <v>279</v>
      </c>
      <c r="C587" s="171">
        <v>20000</v>
      </c>
      <c r="D587" s="214">
        <v>12000</v>
      </c>
      <c r="E587" s="215">
        <v>7400</v>
      </c>
    </row>
    <row r="588" spans="1:5">
      <c r="A588" s="213">
        <v>1732000750</v>
      </c>
      <c r="B588" s="213" t="s">
        <v>294</v>
      </c>
      <c r="C588" s="171">
        <v>100000</v>
      </c>
      <c r="D588" s="214">
        <v>80000</v>
      </c>
      <c r="E588" s="215">
        <v>43400</v>
      </c>
    </row>
    <row r="589" spans="1:5">
      <c r="A589" s="213">
        <v>1732000780</v>
      </c>
      <c r="B589" s="213" t="s">
        <v>280</v>
      </c>
      <c r="C589" s="171">
        <v>5000</v>
      </c>
      <c r="D589" s="214">
        <v>5000</v>
      </c>
      <c r="E589" s="215">
        <v>3900</v>
      </c>
    </row>
    <row r="590" spans="1:5">
      <c r="A590" s="213">
        <v>1732000980</v>
      </c>
      <c r="B590" s="213" t="s">
        <v>368</v>
      </c>
      <c r="C590" s="171">
        <v>1421000</v>
      </c>
      <c r="D590" s="214">
        <v>1735000</v>
      </c>
      <c r="E590" s="215">
        <v>1537000</v>
      </c>
    </row>
    <row r="591" spans="1:5">
      <c r="A591" s="213">
        <v>1733300750</v>
      </c>
      <c r="B591" s="213" t="s">
        <v>369</v>
      </c>
      <c r="C591" s="171">
        <v>100000</v>
      </c>
      <c r="D591" s="214">
        <v>120000</v>
      </c>
      <c r="E591" s="215">
        <v>106000</v>
      </c>
    </row>
    <row r="592" spans="1:5">
      <c r="A592" s="213"/>
      <c r="B592" s="213"/>
      <c r="C592" s="171"/>
      <c r="D592" s="214"/>
      <c r="E592" s="215"/>
    </row>
    <row r="593" spans="1:5">
      <c r="A593" s="229"/>
      <c r="B593" s="227" t="s">
        <v>370</v>
      </c>
      <c r="C593" s="233">
        <f>SUM(C573:C591)</f>
        <v>3957500</v>
      </c>
      <c r="D593" s="233">
        <f>SUM(D573:D591)</f>
        <v>4246500</v>
      </c>
      <c r="E593" s="233">
        <f>SUM(E573:E591)</f>
        <v>3792600</v>
      </c>
    </row>
    <row r="594" spans="1:5">
      <c r="A594" s="213"/>
      <c r="B594" s="213"/>
      <c r="C594" s="221"/>
      <c r="D594" s="214"/>
      <c r="E594" s="215"/>
    </row>
    <row r="595" spans="1:5">
      <c r="A595" s="213"/>
      <c r="B595" s="213"/>
      <c r="C595" s="221"/>
      <c r="D595" s="214"/>
      <c r="E595" s="215"/>
    </row>
    <row r="596" spans="1:5">
      <c r="A596" s="213"/>
      <c r="B596" s="213"/>
      <c r="C596" s="221"/>
      <c r="D596" s="214"/>
      <c r="E596" s="215"/>
    </row>
    <row r="597" spans="1:5">
      <c r="A597" s="213"/>
      <c r="B597" s="213"/>
      <c r="C597" s="221"/>
      <c r="D597" s="214"/>
      <c r="E597" s="215"/>
    </row>
    <row r="598" spans="1:5">
      <c r="A598" s="213"/>
      <c r="B598" s="227" t="s">
        <v>84</v>
      </c>
      <c r="C598" s="221"/>
      <c r="D598" s="214"/>
      <c r="E598" s="215"/>
    </row>
    <row r="599" spans="1:5">
      <c r="A599" s="213"/>
      <c r="B599" s="247" t="s">
        <v>371</v>
      </c>
      <c r="C599" s="221"/>
      <c r="D599" s="214"/>
      <c r="E599" s="215"/>
    </row>
    <row r="600" spans="1:5">
      <c r="A600" s="213">
        <v>1741000100</v>
      </c>
      <c r="B600" s="213" t="s">
        <v>42</v>
      </c>
      <c r="C600" s="171">
        <v>30000</v>
      </c>
      <c r="D600" s="214">
        <v>30000</v>
      </c>
      <c r="E600" s="215">
        <v>23700</v>
      </c>
    </row>
    <row r="601" spans="1:5">
      <c r="A601" s="213">
        <v>1741000430</v>
      </c>
      <c r="B601" s="213" t="s">
        <v>289</v>
      </c>
      <c r="C601" s="171">
        <v>615000</v>
      </c>
      <c r="D601" s="214">
        <v>550000</v>
      </c>
      <c r="E601" s="215">
        <v>636100</v>
      </c>
    </row>
    <row r="602" spans="1:5">
      <c r="A602" s="213">
        <v>1741000434</v>
      </c>
      <c r="B602" s="213" t="s">
        <v>372</v>
      </c>
      <c r="C602" s="171">
        <v>170000</v>
      </c>
      <c r="D602" s="214">
        <v>160000</v>
      </c>
      <c r="E602" s="215">
        <v>151200</v>
      </c>
    </row>
    <row r="603" spans="1:5">
      <c r="A603" s="213">
        <v>1741000440</v>
      </c>
      <c r="B603" s="213" t="s">
        <v>373</v>
      </c>
      <c r="C603" s="171">
        <v>1400000</v>
      </c>
      <c r="D603" s="214">
        <v>1400000</v>
      </c>
      <c r="E603" s="215">
        <v>882700</v>
      </c>
    </row>
    <row r="604" spans="1:5">
      <c r="A604" s="213">
        <v>1741000540</v>
      </c>
      <c r="B604" s="213" t="s">
        <v>276</v>
      </c>
      <c r="C604" s="171">
        <v>6500</v>
      </c>
      <c r="D604" s="214">
        <v>7500</v>
      </c>
      <c r="E604" s="215">
        <v>7100</v>
      </c>
    </row>
    <row r="605" spans="1:5">
      <c r="A605" s="213">
        <v>1741000570</v>
      </c>
      <c r="B605" s="213" t="s">
        <v>332</v>
      </c>
      <c r="C605" s="171">
        <v>15000</v>
      </c>
      <c r="D605" s="214">
        <v>15000</v>
      </c>
      <c r="E605" s="215">
        <v>13200</v>
      </c>
    </row>
    <row r="606" spans="1:5">
      <c r="A606" s="213">
        <v>1741000580</v>
      </c>
      <c r="B606" s="213" t="s">
        <v>278</v>
      </c>
      <c r="C606" s="171">
        <v>40000</v>
      </c>
      <c r="D606" s="214">
        <v>35000</v>
      </c>
      <c r="E606" s="215">
        <v>15400</v>
      </c>
    </row>
    <row r="607" spans="1:5">
      <c r="A607" s="213">
        <v>1741000720</v>
      </c>
      <c r="B607" s="213" t="s">
        <v>346</v>
      </c>
      <c r="C607" s="171">
        <v>12000</v>
      </c>
      <c r="D607" s="214">
        <v>12000</v>
      </c>
      <c r="E607" s="215">
        <v>8500</v>
      </c>
    </row>
    <row r="608" spans="1:5">
      <c r="A608" s="213">
        <v>1741000740</v>
      </c>
      <c r="B608" s="213" t="s">
        <v>279</v>
      </c>
      <c r="C608" s="171">
        <v>12000</v>
      </c>
      <c r="D608" s="214">
        <v>12000</v>
      </c>
      <c r="E608" s="215">
        <v>10000</v>
      </c>
    </row>
    <row r="609" spans="1:5">
      <c r="A609" s="213">
        <v>1741000742</v>
      </c>
      <c r="B609" s="213" t="s">
        <v>374</v>
      </c>
      <c r="C609" s="171">
        <v>160000</v>
      </c>
      <c r="D609" s="214">
        <v>160000</v>
      </c>
      <c r="E609" s="215">
        <v>198900</v>
      </c>
    </row>
    <row r="610" spans="1:5">
      <c r="A610" s="213">
        <v>1741000750</v>
      </c>
      <c r="B610" s="213" t="s">
        <v>294</v>
      </c>
      <c r="C610" s="171">
        <v>330000</v>
      </c>
      <c r="D610" s="214">
        <v>330000</v>
      </c>
      <c r="E610" s="215">
        <v>283700</v>
      </c>
    </row>
    <row r="611" spans="1:5">
      <c r="A611" s="213">
        <v>1741000751</v>
      </c>
      <c r="B611" s="213" t="s">
        <v>375</v>
      </c>
      <c r="C611" s="171">
        <v>30000</v>
      </c>
      <c r="D611" s="214">
        <v>30000</v>
      </c>
      <c r="E611" s="215">
        <v>30600</v>
      </c>
    </row>
    <row r="612" spans="1:5">
      <c r="A612" s="213">
        <v>1741000780</v>
      </c>
      <c r="B612" s="213" t="s">
        <v>280</v>
      </c>
      <c r="C612" s="171">
        <v>2000</v>
      </c>
      <c r="D612" s="214">
        <v>2000</v>
      </c>
      <c r="E612" s="215">
        <v>400</v>
      </c>
    </row>
    <row r="613" spans="1:5">
      <c r="A613" s="229"/>
      <c r="B613" s="267" t="s">
        <v>376</v>
      </c>
      <c r="C613" s="268">
        <f>SUM(C600:C612)</f>
        <v>2822500</v>
      </c>
      <c r="D613" s="268">
        <f>SUM(D600:D612)</f>
        <v>2743500</v>
      </c>
      <c r="E613" s="268">
        <f>SUM(E600:E612)</f>
        <v>2261500</v>
      </c>
    </row>
    <row r="614" spans="1:5">
      <c r="A614" s="229"/>
      <c r="B614" s="267"/>
      <c r="C614" s="171"/>
      <c r="D614" s="268"/>
      <c r="E614" s="268"/>
    </row>
    <row r="615" spans="1:5">
      <c r="A615" s="213"/>
      <c r="B615" s="247" t="s">
        <v>377</v>
      </c>
      <c r="C615" s="171"/>
      <c r="D615" s="214"/>
      <c r="E615" s="215"/>
    </row>
    <row r="616" spans="1:5">
      <c r="A616" s="213">
        <v>1742000720</v>
      </c>
      <c r="B616" s="213" t="s">
        <v>346</v>
      </c>
      <c r="C616" s="171">
        <v>25000</v>
      </c>
      <c r="D616" s="214">
        <v>20000</v>
      </c>
      <c r="E616" s="215">
        <v>22000</v>
      </c>
    </row>
    <row r="617" spans="1:5">
      <c r="A617" s="213">
        <v>1742000750</v>
      </c>
      <c r="B617" s="213" t="s">
        <v>294</v>
      </c>
      <c r="C617" s="171">
        <v>750000</v>
      </c>
      <c r="D617" s="214">
        <v>550000</v>
      </c>
      <c r="E617" s="215">
        <v>764600</v>
      </c>
    </row>
    <row r="618" spans="1:5">
      <c r="A618" s="213"/>
      <c r="B618" s="267" t="s">
        <v>378</v>
      </c>
      <c r="C618" s="268">
        <f>SUM(C616:C617)</f>
        <v>775000</v>
      </c>
      <c r="D618" s="268">
        <f>SUM(D616:D617)</f>
        <v>570000</v>
      </c>
      <c r="E618" s="268">
        <f>SUM(E616:E617)</f>
        <v>786600</v>
      </c>
    </row>
    <row r="619" spans="1:5">
      <c r="A619" s="213"/>
      <c r="B619" s="267"/>
      <c r="C619" s="268"/>
      <c r="D619" s="268"/>
    </row>
    <row r="620" spans="1:5">
      <c r="A620" s="213"/>
      <c r="B620" s="267"/>
      <c r="C620" s="268"/>
      <c r="D620" s="268"/>
      <c r="E620" s="245">
        <v>29</v>
      </c>
    </row>
    <row r="621" spans="1:5">
      <c r="A621" s="213"/>
      <c r="B621" s="267"/>
      <c r="C621" s="268"/>
      <c r="D621" s="268"/>
      <c r="E621" s="245"/>
    </row>
    <row r="622" spans="1:5" ht="15.75" thickBot="1">
      <c r="A622" s="213"/>
      <c r="B622" s="267"/>
      <c r="C622" s="268"/>
      <c r="D622" s="268"/>
      <c r="E622" s="245"/>
    </row>
    <row r="623" spans="1:5" ht="30" customHeight="1" thickBot="1">
      <c r="A623" s="216" t="s">
        <v>146</v>
      </c>
      <c r="B623" s="216" t="s">
        <v>147</v>
      </c>
      <c r="C623" s="217" t="s">
        <v>654</v>
      </c>
      <c r="D623" s="218" t="s">
        <v>76</v>
      </c>
      <c r="E623" s="219" t="s">
        <v>655</v>
      </c>
    </row>
    <row r="624" spans="1:5" ht="15" customHeight="1">
      <c r="A624" s="249"/>
      <c r="B624" s="249"/>
      <c r="C624" s="250"/>
      <c r="D624" s="250"/>
      <c r="E624" s="251"/>
    </row>
    <row r="625" spans="1:5">
      <c r="A625" s="213"/>
      <c r="B625" s="247" t="s">
        <v>379</v>
      </c>
      <c r="C625" s="214"/>
      <c r="D625" s="214"/>
      <c r="E625" s="215"/>
    </row>
    <row r="626" spans="1:5">
      <c r="A626" s="213">
        <v>1743000200</v>
      </c>
      <c r="B626" s="282" t="s">
        <v>380</v>
      </c>
      <c r="C626" s="171">
        <v>220000</v>
      </c>
      <c r="D626" s="214">
        <v>260000</v>
      </c>
      <c r="E626" s="215">
        <v>0</v>
      </c>
    </row>
    <row r="627" spans="1:5">
      <c r="A627" s="213">
        <v>1743000430</v>
      </c>
      <c r="B627" s="213" t="s">
        <v>289</v>
      </c>
      <c r="C627" s="171">
        <v>2050000</v>
      </c>
      <c r="D627" s="214">
        <v>2110000</v>
      </c>
      <c r="E627" s="215">
        <v>2239700</v>
      </c>
    </row>
    <row r="628" spans="1:5">
      <c r="A628" s="213">
        <v>1743000530</v>
      </c>
      <c r="B628" s="213" t="s">
        <v>308</v>
      </c>
      <c r="C628" s="171">
        <v>38000</v>
      </c>
      <c r="D628" s="214">
        <v>22000</v>
      </c>
      <c r="E628" s="215">
        <v>0</v>
      </c>
    </row>
    <row r="629" spans="1:5">
      <c r="A629" s="213">
        <v>1743000533</v>
      </c>
      <c r="B629" s="283" t="s">
        <v>331</v>
      </c>
      <c r="C629" s="171">
        <v>26000</v>
      </c>
      <c r="D629" s="214">
        <v>26000</v>
      </c>
      <c r="E629" s="215">
        <v>0</v>
      </c>
    </row>
    <row r="630" spans="1:5">
      <c r="A630" s="213">
        <v>1743000720</v>
      </c>
      <c r="B630" s="213" t="s">
        <v>381</v>
      </c>
      <c r="C630" s="171">
        <v>300000</v>
      </c>
      <c r="D630" s="214">
        <v>300000</v>
      </c>
      <c r="E630" s="215">
        <v>0</v>
      </c>
    </row>
    <row r="631" spans="1:5">
      <c r="A631" s="213">
        <v>1743000750</v>
      </c>
      <c r="B631" s="213" t="s">
        <v>294</v>
      </c>
      <c r="C631" s="171">
        <v>0</v>
      </c>
      <c r="D631" s="214">
        <v>0</v>
      </c>
      <c r="E631" s="215">
        <v>995400</v>
      </c>
    </row>
    <row r="632" spans="1:5">
      <c r="A632" s="213">
        <v>1743000930</v>
      </c>
      <c r="B632" s="213" t="s">
        <v>382</v>
      </c>
      <c r="C632" s="171">
        <v>0</v>
      </c>
      <c r="D632" s="214">
        <v>175000</v>
      </c>
      <c r="E632" s="215">
        <v>0</v>
      </c>
    </row>
    <row r="633" spans="1:5">
      <c r="A633" s="275"/>
      <c r="B633" s="267" t="s">
        <v>383</v>
      </c>
      <c r="C633" s="268">
        <f>SUM(C626:C632)</f>
        <v>2634000</v>
      </c>
      <c r="D633" s="268">
        <f>SUM(D626:D632)</f>
        <v>2893000</v>
      </c>
      <c r="E633" s="268">
        <f>SUM(E626:E632)</f>
        <v>3235100</v>
      </c>
    </row>
    <row r="634" spans="1:5">
      <c r="A634" s="213"/>
      <c r="B634" s="213"/>
      <c r="C634" s="171"/>
      <c r="D634" s="214"/>
      <c r="E634" s="215"/>
    </row>
    <row r="635" spans="1:5">
      <c r="A635" s="213"/>
      <c r="B635" s="247" t="s">
        <v>384</v>
      </c>
      <c r="C635" s="171"/>
      <c r="D635" s="214"/>
      <c r="E635" s="215"/>
    </row>
    <row r="636" spans="1:5">
      <c r="A636" s="213">
        <v>1744000720</v>
      </c>
      <c r="B636" s="213" t="s">
        <v>346</v>
      </c>
      <c r="C636" s="171">
        <v>35000</v>
      </c>
      <c r="D636" s="214">
        <v>35000</v>
      </c>
      <c r="E636" s="215">
        <v>34900</v>
      </c>
    </row>
    <row r="637" spans="1:5">
      <c r="A637" s="213">
        <v>1744000750</v>
      </c>
      <c r="B637" s="213" t="s">
        <v>294</v>
      </c>
      <c r="C637" s="171">
        <v>115000</v>
      </c>
      <c r="D637" s="214">
        <v>90000</v>
      </c>
      <c r="E637" s="215">
        <v>114500</v>
      </c>
    </row>
    <row r="638" spans="1:5">
      <c r="A638" s="275"/>
      <c r="B638" s="267" t="s">
        <v>385</v>
      </c>
      <c r="C638" s="268">
        <f>SUM(C636:C637)</f>
        <v>150000</v>
      </c>
      <c r="D638" s="268">
        <f>SUM(D636:D637)</f>
        <v>125000</v>
      </c>
      <c r="E638" s="268">
        <f>SUM(E636:E637)</f>
        <v>149400</v>
      </c>
    </row>
    <row r="639" spans="1:5">
      <c r="A639" s="275"/>
      <c r="B639" s="229"/>
      <c r="C639" s="171"/>
      <c r="D639" s="232"/>
      <c r="E639" s="245"/>
    </row>
    <row r="640" spans="1:5">
      <c r="A640" s="275"/>
      <c r="B640" s="247" t="s">
        <v>386</v>
      </c>
      <c r="C640" s="171"/>
      <c r="D640" s="275"/>
      <c r="E640" s="268"/>
    </row>
    <row r="641" spans="1:5">
      <c r="A641" s="213">
        <v>1745000750</v>
      </c>
      <c r="B641" s="213" t="s">
        <v>294</v>
      </c>
      <c r="C641" s="171">
        <v>175000</v>
      </c>
      <c r="D641" s="215">
        <v>150000</v>
      </c>
      <c r="E641" s="215">
        <v>74200</v>
      </c>
    </row>
    <row r="642" spans="1:5">
      <c r="A642" s="213">
        <v>1745000830</v>
      </c>
      <c r="B642" s="213" t="s">
        <v>387</v>
      </c>
      <c r="C642" s="171">
        <v>320000</v>
      </c>
      <c r="D642" s="215">
        <v>303000</v>
      </c>
      <c r="E642" s="215">
        <v>292700</v>
      </c>
    </row>
    <row r="643" spans="1:5">
      <c r="A643" s="282"/>
      <c r="B643" s="277" t="s">
        <v>388</v>
      </c>
      <c r="C643" s="284">
        <f>SUM(C641:C642)</f>
        <v>495000</v>
      </c>
      <c r="D643" s="284">
        <f>SUM(D641:D642)</f>
        <v>453000</v>
      </c>
      <c r="E643" s="284">
        <f>SUM(E641:E642)</f>
        <v>366900</v>
      </c>
    </row>
    <row r="644" spans="1:5">
      <c r="A644" s="282"/>
      <c r="B644" s="213"/>
      <c r="C644" s="171"/>
      <c r="D644" s="275"/>
      <c r="E644" s="232"/>
    </row>
    <row r="645" spans="1:5">
      <c r="A645" s="213"/>
      <c r="B645" s="247" t="s">
        <v>389</v>
      </c>
      <c r="C645" s="171"/>
      <c r="D645" s="214"/>
      <c r="E645" s="215"/>
    </row>
    <row r="646" spans="1:5">
      <c r="A646" s="213">
        <v>1746000100</v>
      </c>
      <c r="B646" s="213" t="s">
        <v>42</v>
      </c>
      <c r="C646" s="171">
        <v>745000</v>
      </c>
      <c r="D646" s="214">
        <v>1752000</v>
      </c>
      <c r="E646" s="215">
        <v>2298800</v>
      </c>
    </row>
    <row r="647" spans="1:5">
      <c r="A647" s="213">
        <v>1746000200</v>
      </c>
      <c r="B647" s="213" t="s">
        <v>42</v>
      </c>
      <c r="C647" s="171">
        <v>0</v>
      </c>
      <c r="D647" s="214">
        <v>0</v>
      </c>
      <c r="E647" s="215">
        <v>14300</v>
      </c>
    </row>
    <row r="648" spans="1:5">
      <c r="A648" s="213">
        <v>1746000430</v>
      </c>
      <c r="B648" s="213" t="s">
        <v>289</v>
      </c>
      <c r="C648" s="171">
        <v>1725000</v>
      </c>
      <c r="D648" s="214">
        <v>1950000</v>
      </c>
      <c r="E648" s="215">
        <v>1743900</v>
      </c>
    </row>
    <row r="649" spans="1:5">
      <c r="A649" s="213">
        <v>1746000522</v>
      </c>
      <c r="B649" s="213" t="s">
        <v>367</v>
      </c>
      <c r="C649" s="171">
        <v>0</v>
      </c>
      <c r="D649" s="214">
        <v>0</v>
      </c>
      <c r="E649" s="215">
        <v>1700</v>
      </c>
    </row>
    <row r="650" spans="1:5">
      <c r="A650" s="213">
        <v>1746000530</v>
      </c>
      <c r="B650" s="213" t="s">
        <v>308</v>
      </c>
      <c r="C650" s="171">
        <v>0</v>
      </c>
      <c r="D650" s="214">
        <v>0</v>
      </c>
      <c r="E650" s="215">
        <v>104200</v>
      </c>
    </row>
    <row r="651" spans="1:5">
      <c r="A651" s="213">
        <v>1746000533</v>
      </c>
      <c r="B651" s="213" t="s">
        <v>337</v>
      </c>
      <c r="C651" s="171">
        <v>7000</v>
      </c>
      <c r="D651" s="214">
        <v>20000</v>
      </c>
      <c r="E651" s="215">
        <v>49100</v>
      </c>
    </row>
    <row r="652" spans="1:5">
      <c r="A652" s="213">
        <v>1746000540</v>
      </c>
      <c r="B652" s="213" t="s">
        <v>276</v>
      </c>
      <c r="C652" s="171">
        <v>0</v>
      </c>
      <c r="D652" s="214">
        <v>2000</v>
      </c>
      <c r="E652" s="215">
        <v>2200</v>
      </c>
    </row>
    <row r="653" spans="1:5">
      <c r="A653" s="213">
        <v>1746000720</v>
      </c>
      <c r="B653" s="213" t="s">
        <v>346</v>
      </c>
      <c r="C653" s="171">
        <v>0</v>
      </c>
      <c r="D653" s="214">
        <v>0</v>
      </c>
      <c r="E653" s="215">
        <v>456100</v>
      </c>
    </row>
    <row r="654" spans="1:5">
      <c r="A654" s="213">
        <v>1746000740</v>
      </c>
      <c r="B654" s="213" t="s">
        <v>279</v>
      </c>
      <c r="C654" s="171">
        <v>0</v>
      </c>
      <c r="D654" s="214">
        <v>0</v>
      </c>
      <c r="E654" s="215">
        <v>117500</v>
      </c>
    </row>
    <row r="655" spans="1:5">
      <c r="A655" s="213">
        <v>1746000750</v>
      </c>
      <c r="B655" s="213" t="s">
        <v>294</v>
      </c>
      <c r="C655" s="171">
        <v>3400000</v>
      </c>
      <c r="D655" s="214">
        <v>2393000</v>
      </c>
      <c r="E655" s="215">
        <v>826500</v>
      </c>
    </row>
    <row r="656" spans="1:5">
      <c r="A656" s="213">
        <v>1746000780</v>
      </c>
      <c r="B656" s="213" t="s">
        <v>280</v>
      </c>
      <c r="C656" s="171">
        <v>5000</v>
      </c>
      <c r="D656" s="214">
        <v>0</v>
      </c>
      <c r="E656" s="215">
        <v>900</v>
      </c>
    </row>
    <row r="657" spans="1:5">
      <c r="A657" s="275"/>
      <c r="B657" s="267" t="s">
        <v>390</v>
      </c>
      <c r="C657" s="268">
        <f>SUM(C646:C656)</f>
        <v>5882000</v>
      </c>
      <c r="D657" s="268">
        <f>SUM(D646:D656)</f>
        <v>6117000</v>
      </c>
      <c r="E657" s="268">
        <f>SUM(E646:E656)</f>
        <v>5615200</v>
      </c>
    </row>
    <row r="658" spans="1:5">
      <c r="A658" s="213"/>
      <c r="B658" s="285"/>
      <c r="C658" s="171"/>
      <c r="D658" s="214"/>
      <c r="E658" s="286"/>
    </row>
    <row r="659" spans="1:5">
      <c r="A659" s="213">
        <v>1746400740</v>
      </c>
      <c r="B659" s="267" t="s">
        <v>391</v>
      </c>
      <c r="C659" s="278">
        <v>310000</v>
      </c>
      <c r="D659" s="278">
        <v>280000</v>
      </c>
      <c r="E659" s="278">
        <v>256800</v>
      </c>
    </row>
    <row r="660" spans="1:5">
      <c r="A660" s="213"/>
      <c r="B660" s="247"/>
      <c r="C660" s="171"/>
      <c r="D660" s="214"/>
      <c r="E660" s="287"/>
    </row>
    <row r="661" spans="1:5">
      <c r="A661" s="229"/>
      <c r="B661" s="227" t="s">
        <v>392</v>
      </c>
      <c r="C661" s="233">
        <f>C613+C618+C633+C638+C657+C659+C643</f>
        <v>13068500</v>
      </c>
      <c r="D661" s="233">
        <f>D613+D618+D633+D638+D657+D659+D643</f>
        <v>13181500</v>
      </c>
      <c r="E661" s="233">
        <f>E613+E618+E633+E638+E657+E659+E643</f>
        <v>12671500</v>
      </c>
    </row>
    <row r="662" spans="1:5">
      <c r="A662" s="229"/>
      <c r="B662" s="244"/>
      <c r="C662" s="425"/>
      <c r="D662" s="233"/>
      <c r="E662" s="233"/>
    </row>
    <row r="663" spans="1:5">
      <c r="A663" s="229"/>
      <c r="B663" s="244"/>
      <c r="C663" s="425"/>
      <c r="D663" s="233"/>
      <c r="E663" s="233"/>
    </row>
    <row r="664" spans="1:5">
      <c r="A664" s="229"/>
      <c r="B664" s="244"/>
      <c r="C664" s="425"/>
      <c r="D664" s="233"/>
      <c r="E664" s="233"/>
    </row>
    <row r="665" spans="1:5">
      <c r="A665" s="229"/>
      <c r="B665" s="244"/>
      <c r="C665" s="425"/>
      <c r="D665" s="233"/>
      <c r="E665" s="233"/>
    </row>
    <row r="666" spans="1:5">
      <c r="A666" s="229"/>
      <c r="B666" s="244"/>
      <c r="C666" s="425"/>
      <c r="D666" s="233"/>
      <c r="E666" s="233"/>
    </row>
    <row r="667" spans="1:5">
      <c r="A667" s="229"/>
      <c r="B667" s="244"/>
      <c r="C667" s="425"/>
      <c r="D667" s="233"/>
      <c r="E667" s="233"/>
    </row>
    <row r="668" spans="1:5">
      <c r="A668" s="229"/>
      <c r="B668" s="244"/>
      <c r="C668" s="425"/>
      <c r="D668" s="233"/>
      <c r="E668" s="233"/>
    </row>
    <row r="669" spans="1:5">
      <c r="A669" s="229"/>
      <c r="B669" s="244"/>
      <c r="C669" s="425"/>
      <c r="D669" s="233"/>
      <c r="E669" s="233"/>
    </row>
    <row r="670" spans="1:5">
      <c r="A670" s="229"/>
      <c r="B670" s="244"/>
      <c r="C670" s="425"/>
      <c r="D670" s="233"/>
      <c r="E670" s="233"/>
    </row>
    <row r="671" spans="1:5">
      <c r="A671" s="229"/>
      <c r="B671" s="244"/>
      <c r="C671" s="233"/>
      <c r="D671" s="233"/>
    </row>
    <row r="672" spans="1:5">
      <c r="A672" s="229"/>
      <c r="B672" s="244"/>
      <c r="C672" s="233"/>
      <c r="D672" s="233"/>
      <c r="E672" s="245">
        <v>30</v>
      </c>
    </row>
    <row r="673" spans="1:5">
      <c r="A673" s="229"/>
      <c r="B673" s="244"/>
      <c r="C673" s="233"/>
      <c r="D673" s="233"/>
      <c r="E673" s="245"/>
    </row>
    <row r="674" spans="1:5" ht="15.75" thickBot="1">
      <c r="A674" s="229"/>
      <c r="B674" s="244"/>
      <c r="C674" s="233"/>
      <c r="D674" s="233"/>
      <c r="E674" s="233"/>
    </row>
    <row r="675" spans="1:5" ht="33.75" customHeight="1" thickBot="1">
      <c r="A675" s="216" t="s">
        <v>146</v>
      </c>
      <c r="B675" s="216" t="s">
        <v>147</v>
      </c>
      <c r="C675" s="217" t="s">
        <v>654</v>
      </c>
      <c r="D675" s="218" t="s">
        <v>76</v>
      </c>
      <c r="E675" s="219" t="s">
        <v>655</v>
      </c>
    </row>
    <row r="676" spans="1:5" ht="14.25" customHeight="1">
      <c r="A676" s="249"/>
      <c r="B676" s="249"/>
      <c r="C676" s="250"/>
      <c r="D676" s="250"/>
      <c r="E676" s="251"/>
    </row>
    <row r="677" spans="1:5">
      <c r="A677" s="213"/>
      <c r="B677" s="227" t="s">
        <v>393</v>
      </c>
      <c r="C677" s="214"/>
      <c r="D677" s="214"/>
      <c r="E677" s="215"/>
    </row>
    <row r="678" spans="1:5">
      <c r="A678" s="213"/>
      <c r="B678" s="247" t="s">
        <v>394</v>
      </c>
      <c r="C678" s="214"/>
      <c r="D678" s="214"/>
      <c r="E678" s="215"/>
    </row>
    <row r="679" spans="1:5">
      <c r="A679" s="213">
        <v>1751000550</v>
      </c>
      <c r="B679" s="213" t="s">
        <v>277</v>
      </c>
      <c r="C679" s="171">
        <v>3000</v>
      </c>
      <c r="D679" s="214">
        <v>47000</v>
      </c>
      <c r="E679" s="215">
        <v>4700</v>
      </c>
    </row>
    <row r="680" spans="1:5">
      <c r="A680" s="213">
        <v>1751000750</v>
      </c>
      <c r="B680" s="213" t="s">
        <v>294</v>
      </c>
      <c r="C680" s="171">
        <v>377000</v>
      </c>
      <c r="D680" s="214">
        <v>343000</v>
      </c>
      <c r="E680" s="215">
        <v>414200</v>
      </c>
    </row>
    <row r="681" spans="1:5">
      <c r="A681" s="213">
        <v>1751000751</v>
      </c>
      <c r="B681" s="213" t="s">
        <v>395</v>
      </c>
      <c r="C681" s="171">
        <v>600000</v>
      </c>
      <c r="D681" s="214">
        <v>530000</v>
      </c>
      <c r="E681" s="215">
        <v>487100</v>
      </c>
    </row>
    <row r="682" spans="1:5">
      <c r="A682" s="275"/>
      <c r="B682" s="267" t="s">
        <v>396</v>
      </c>
      <c r="C682" s="268">
        <f>SUM(C679:C681)</f>
        <v>980000</v>
      </c>
      <c r="D682" s="268">
        <f>SUM(D679:D681)</f>
        <v>920000</v>
      </c>
      <c r="E682" s="268">
        <f>SUM(E679:E681)</f>
        <v>906000</v>
      </c>
    </row>
    <row r="683" spans="1:5">
      <c r="A683" s="213"/>
      <c r="B683" s="213"/>
      <c r="C683" s="171"/>
      <c r="D683" s="214"/>
      <c r="E683" s="215"/>
    </row>
    <row r="684" spans="1:5">
      <c r="A684" s="213"/>
      <c r="B684" s="247" t="s">
        <v>397</v>
      </c>
      <c r="C684" s="171"/>
      <c r="D684" s="214"/>
      <c r="E684" s="215"/>
    </row>
    <row r="685" spans="1:5">
      <c r="A685" s="213">
        <v>1752000100</v>
      </c>
      <c r="B685" s="213" t="s">
        <v>42</v>
      </c>
      <c r="C685" s="171">
        <v>179000</v>
      </c>
      <c r="D685" s="214">
        <v>175000</v>
      </c>
      <c r="E685" s="215">
        <v>173300</v>
      </c>
    </row>
    <row r="686" spans="1:5">
      <c r="A686" s="213">
        <v>1752000200</v>
      </c>
      <c r="B686" s="213" t="s">
        <v>42</v>
      </c>
      <c r="C686" s="171">
        <v>10000</v>
      </c>
      <c r="D686" s="214">
        <v>6000</v>
      </c>
      <c r="E686" s="215">
        <v>4800</v>
      </c>
    </row>
    <row r="687" spans="1:5">
      <c r="A687" s="213">
        <v>1752000550</v>
      </c>
      <c r="B687" s="213" t="s">
        <v>277</v>
      </c>
      <c r="C687" s="171">
        <v>78000</v>
      </c>
      <c r="D687" s="214">
        <v>73000</v>
      </c>
      <c r="E687" s="215">
        <v>79700</v>
      </c>
    </row>
    <row r="688" spans="1:5">
      <c r="A688" s="213">
        <v>1752000750</v>
      </c>
      <c r="B688" s="213" t="s">
        <v>294</v>
      </c>
      <c r="C688" s="171">
        <v>269000</v>
      </c>
      <c r="D688" s="214">
        <v>220000</v>
      </c>
      <c r="E688" s="215">
        <v>187200</v>
      </c>
    </row>
    <row r="689" spans="1:5">
      <c r="A689" s="213">
        <v>1752000751</v>
      </c>
      <c r="B689" s="213" t="s">
        <v>395</v>
      </c>
      <c r="C689" s="171">
        <v>490000</v>
      </c>
      <c r="D689" s="214">
        <v>605000</v>
      </c>
      <c r="E689" s="215">
        <v>537100</v>
      </c>
    </row>
    <row r="690" spans="1:5">
      <c r="A690" s="213">
        <v>1752000752</v>
      </c>
      <c r="B690" s="213" t="s">
        <v>398</v>
      </c>
      <c r="C690" s="171">
        <v>0</v>
      </c>
      <c r="D690" s="214">
        <v>0</v>
      </c>
      <c r="E690" s="215">
        <v>229300</v>
      </c>
    </row>
    <row r="691" spans="1:5">
      <c r="A691" s="213">
        <v>1752000780</v>
      </c>
      <c r="B691" s="213" t="s">
        <v>280</v>
      </c>
      <c r="C691" s="171">
        <v>5000</v>
      </c>
      <c r="D691" s="214">
        <v>5000</v>
      </c>
      <c r="E691" s="215">
        <v>2400</v>
      </c>
    </row>
    <row r="692" spans="1:5">
      <c r="A692" s="275"/>
      <c r="B692" s="267" t="s">
        <v>399</v>
      </c>
      <c r="C692" s="268">
        <f>SUM(C685:C691)</f>
        <v>1031000</v>
      </c>
      <c r="D692" s="268">
        <f>SUM(D685:D691)</f>
        <v>1084000</v>
      </c>
      <c r="E692" s="268">
        <f>SUM(E685:E691)</f>
        <v>1213800</v>
      </c>
    </row>
    <row r="693" spans="1:5">
      <c r="A693" s="275"/>
      <c r="B693" s="229"/>
      <c r="C693" s="171"/>
      <c r="D693" s="275"/>
      <c r="E693" s="232"/>
    </row>
    <row r="694" spans="1:5">
      <c r="C694" s="171"/>
      <c r="D694" s="214"/>
      <c r="E694" s="215"/>
    </row>
    <row r="695" spans="1:5">
      <c r="A695" s="213">
        <v>1754000780</v>
      </c>
      <c r="B695" s="267" t="s">
        <v>400</v>
      </c>
      <c r="C695" s="278">
        <v>185000</v>
      </c>
      <c r="D695" s="278">
        <v>185000</v>
      </c>
      <c r="E695" s="278">
        <v>208100</v>
      </c>
    </row>
    <row r="696" spans="1:5">
      <c r="A696" s="229"/>
      <c r="B696" s="227" t="s">
        <v>401</v>
      </c>
      <c r="C696" s="233">
        <f>C682+C692+C695</f>
        <v>2196000</v>
      </c>
      <c r="D696" s="233">
        <f>D682+D692+D695</f>
        <v>2189000</v>
      </c>
      <c r="E696" s="233">
        <f>E682+E692+E695</f>
        <v>2327900</v>
      </c>
    </row>
    <row r="697" spans="1:5">
      <c r="A697" s="213"/>
      <c r="B697" s="213"/>
      <c r="C697" s="221"/>
      <c r="D697" s="214"/>
      <c r="E697" s="215"/>
    </row>
    <row r="698" spans="1:5">
      <c r="A698" s="213"/>
      <c r="B698" s="213"/>
      <c r="C698" s="221"/>
      <c r="D698" s="214"/>
      <c r="E698" s="215"/>
    </row>
    <row r="699" spans="1:5">
      <c r="C699" s="171"/>
    </row>
    <row r="700" spans="1:5" ht="15.75">
      <c r="A700" s="288"/>
      <c r="B700" s="288"/>
      <c r="C700" s="293"/>
      <c r="D700" s="289"/>
      <c r="E700" s="290"/>
    </row>
    <row r="701" spans="1:5" ht="15.75">
      <c r="A701" s="288"/>
      <c r="B701" s="227" t="s">
        <v>402</v>
      </c>
      <c r="C701" s="293"/>
      <c r="D701" s="289"/>
      <c r="E701" s="290"/>
    </row>
    <row r="702" spans="1:5">
      <c r="A702" s="291"/>
      <c r="B702" s="292" t="s">
        <v>403</v>
      </c>
      <c r="C702" s="293"/>
      <c r="D702" s="293"/>
      <c r="E702" s="294"/>
    </row>
    <row r="703" spans="1:5">
      <c r="A703" s="256">
        <v>1760000100</v>
      </c>
      <c r="B703" s="256" t="s">
        <v>42</v>
      </c>
      <c r="C703" s="171">
        <v>138000</v>
      </c>
      <c r="D703" s="295">
        <v>133000</v>
      </c>
      <c r="E703" s="296">
        <v>120700</v>
      </c>
    </row>
    <row r="704" spans="1:5">
      <c r="A704" s="256">
        <v>1760000580</v>
      </c>
      <c r="B704" s="256" t="s">
        <v>278</v>
      </c>
      <c r="C704" s="171">
        <v>225000</v>
      </c>
      <c r="D704" s="295">
        <v>215000</v>
      </c>
      <c r="E704" s="296">
        <v>135400</v>
      </c>
    </row>
    <row r="705" spans="1:5">
      <c r="A705" s="256"/>
      <c r="B705" s="297" t="s">
        <v>404</v>
      </c>
      <c r="C705" s="298">
        <f>SUM(C703:C704)</f>
        <v>363000</v>
      </c>
      <c r="D705" s="298">
        <f>SUM(D703:D704)</f>
        <v>348000</v>
      </c>
      <c r="E705" s="298">
        <f>SUM(E703:E704)</f>
        <v>256100</v>
      </c>
    </row>
    <row r="706" spans="1:5">
      <c r="A706" s="213"/>
      <c r="B706" s="229"/>
      <c r="C706" s="171"/>
      <c r="D706" s="221"/>
      <c r="E706" s="232"/>
    </row>
    <row r="707" spans="1:5">
      <c r="A707" s="213"/>
      <c r="B707" s="247" t="s">
        <v>405</v>
      </c>
      <c r="C707" s="171"/>
      <c r="D707" s="214"/>
      <c r="E707" s="215"/>
    </row>
    <row r="708" spans="1:5">
      <c r="A708" s="213">
        <v>1761000100</v>
      </c>
      <c r="B708" s="213" t="s">
        <v>42</v>
      </c>
      <c r="C708" s="171">
        <v>725000</v>
      </c>
      <c r="D708" s="214">
        <v>830000</v>
      </c>
      <c r="E708" s="215">
        <v>617800</v>
      </c>
    </row>
    <row r="709" spans="1:5">
      <c r="A709" s="213">
        <v>1761000200</v>
      </c>
      <c r="B709" s="213" t="s">
        <v>42</v>
      </c>
      <c r="C709" s="171">
        <v>280000</v>
      </c>
      <c r="D709" s="214">
        <v>97000</v>
      </c>
      <c r="E709" s="215">
        <v>92000</v>
      </c>
    </row>
    <row r="710" spans="1:5">
      <c r="A710" s="213">
        <v>1761000470</v>
      </c>
      <c r="B710" s="213" t="s">
        <v>291</v>
      </c>
      <c r="C710" s="171">
        <v>5000</v>
      </c>
      <c r="D710" s="214">
        <v>5000</v>
      </c>
      <c r="E710" s="215">
        <v>3300</v>
      </c>
    </row>
    <row r="711" spans="1:5">
      <c r="A711" s="213">
        <v>1761000540</v>
      </c>
      <c r="B711" s="213" t="s">
        <v>276</v>
      </c>
      <c r="C711" s="171">
        <v>15000</v>
      </c>
      <c r="D711" s="214">
        <v>10000</v>
      </c>
      <c r="E711" s="215">
        <v>6900</v>
      </c>
    </row>
    <row r="712" spans="1:5">
      <c r="A712" s="213">
        <v>1761000740</v>
      </c>
      <c r="B712" s="213" t="s">
        <v>279</v>
      </c>
      <c r="C712" s="171">
        <v>6000</v>
      </c>
      <c r="D712" s="214">
        <v>5000</v>
      </c>
      <c r="E712" s="215">
        <v>1300</v>
      </c>
    </row>
    <row r="713" spans="1:5">
      <c r="A713" s="213">
        <v>1761000780</v>
      </c>
      <c r="B713" s="213" t="s">
        <v>280</v>
      </c>
      <c r="C713" s="171">
        <v>3000</v>
      </c>
      <c r="D713" s="214">
        <v>3000</v>
      </c>
      <c r="E713" s="215">
        <v>2700</v>
      </c>
    </row>
    <row r="714" spans="1:5">
      <c r="A714" s="275"/>
      <c r="B714" s="267" t="s">
        <v>406</v>
      </c>
      <c r="C714" s="268">
        <f>SUM(C708:C713)</f>
        <v>1034000</v>
      </c>
      <c r="D714" s="268">
        <f>SUM(D708:D713)</f>
        <v>950000</v>
      </c>
      <c r="E714" s="268">
        <f>SUM(E708:E713)</f>
        <v>724000</v>
      </c>
    </row>
    <row r="715" spans="1:5" ht="15.75">
      <c r="A715" s="253"/>
      <c r="B715" s="253"/>
      <c r="C715" s="171"/>
      <c r="D715" s="214"/>
      <c r="E715" s="255"/>
    </row>
    <row r="716" spans="1:5">
      <c r="A716" s="213">
        <v>1766000810</v>
      </c>
      <c r="B716" s="267" t="s">
        <v>407</v>
      </c>
      <c r="C716" s="276">
        <v>350000</v>
      </c>
      <c r="D716" s="276">
        <v>350000</v>
      </c>
      <c r="E716" s="276">
        <v>350000</v>
      </c>
    </row>
    <row r="717" spans="1:5">
      <c r="A717" s="213"/>
      <c r="B717" s="275"/>
      <c r="C717" s="171"/>
      <c r="D717" s="214"/>
      <c r="E717" s="299"/>
    </row>
    <row r="718" spans="1:5">
      <c r="A718" s="213">
        <v>1767000780</v>
      </c>
      <c r="B718" s="267" t="s">
        <v>408</v>
      </c>
      <c r="C718" s="276">
        <v>250000</v>
      </c>
      <c r="D718" s="276">
        <v>225000</v>
      </c>
      <c r="E718" s="276">
        <v>229700</v>
      </c>
    </row>
    <row r="719" spans="1:5">
      <c r="A719" s="213"/>
      <c r="B719" s="275"/>
      <c r="C719" s="171"/>
      <c r="D719" s="214"/>
      <c r="E719" s="299"/>
    </row>
    <row r="720" spans="1:5">
      <c r="A720" s="213">
        <v>1769000780</v>
      </c>
      <c r="B720" s="267" t="s">
        <v>409</v>
      </c>
      <c r="C720" s="276">
        <v>46000</v>
      </c>
      <c r="D720" s="276">
        <v>46000</v>
      </c>
      <c r="E720" s="276">
        <v>42600</v>
      </c>
    </row>
    <row r="721" spans="1:5">
      <c r="A721" s="213"/>
      <c r="B721" s="267"/>
      <c r="C721" s="276"/>
      <c r="D721" s="276"/>
      <c r="E721" s="268"/>
    </row>
    <row r="722" spans="1:5">
      <c r="A722" s="213"/>
      <c r="B722" s="267"/>
      <c r="C722" s="276"/>
      <c r="D722" s="276"/>
      <c r="E722" s="268"/>
    </row>
    <row r="723" spans="1:5">
      <c r="A723" s="213"/>
      <c r="B723" s="267"/>
      <c r="C723" s="276"/>
      <c r="D723" s="276"/>
      <c r="E723" s="245">
        <v>31</v>
      </c>
    </row>
    <row r="724" spans="1:5">
      <c r="A724" s="213"/>
      <c r="B724" s="229"/>
      <c r="C724" s="214"/>
      <c r="D724" s="214"/>
      <c r="E724" s="245"/>
    </row>
    <row r="725" spans="1:5" ht="15.75" thickBot="1">
      <c r="A725" s="213"/>
      <c r="B725" s="229"/>
      <c r="C725" s="214"/>
      <c r="D725" s="214"/>
      <c r="E725" s="245"/>
    </row>
    <row r="726" spans="1:5" ht="30.75" customHeight="1" thickBot="1">
      <c r="A726" s="216" t="s">
        <v>146</v>
      </c>
      <c r="B726" s="216" t="s">
        <v>147</v>
      </c>
      <c r="C726" s="217" t="s">
        <v>654</v>
      </c>
      <c r="D726" s="218" t="s">
        <v>76</v>
      </c>
      <c r="E726" s="219" t="s">
        <v>655</v>
      </c>
    </row>
    <row r="727" spans="1:5">
      <c r="A727" s="213"/>
      <c r="B727" s="247" t="s">
        <v>131</v>
      </c>
      <c r="C727" s="214"/>
      <c r="D727" s="214"/>
      <c r="E727" s="232"/>
    </row>
    <row r="728" spans="1:5">
      <c r="A728" s="213">
        <v>1781000100</v>
      </c>
      <c r="B728" s="213" t="s">
        <v>42</v>
      </c>
      <c r="C728" s="171">
        <v>1595000</v>
      </c>
      <c r="D728" s="214">
        <v>1245000</v>
      </c>
      <c r="E728" s="215">
        <v>1204300</v>
      </c>
    </row>
    <row r="729" spans="1:5">
      <c r="A729" s="213">
        <v>1781000200</v>
      </c>
      <c r="B729" s="213" t="s">
        <v>42</v>
      </c>
      <c r="C729" s="171">
        <v>218000</v>
      </c>
      <c r="D729" s="214">
        <v>592000</v>
      </c>
      <c r="E729" s="215">
        <v>408600</v>
      </c>
    </row>
    <row r="730" spans="1:5">
      <c r="A730" s="213">
        <v>1781000434</v>
      </c>
      <c r="B730" s="213" t="s">
        <v>366</v>
      </c>
      <c r="C730" s="171"/>
      <c r="D730" s="214">
        <v>55000</v>
      </c>
      <c r="E730" s="215">
        <v>50500</v>
      </c>
    </row>
    <row r="731" spans="1:5">
      <c r="A731" s="213">
        <v>1781000470</v>
      </c>
      <c r="B731" s="213" t="s">
        <v>291</v>
      </c>
      <c r="C731" s="171">
        <v>25000</v>
      </c>
      <c r="D731" s="214">
        <v>25000</v>
      </c>
      <c r="E731" s="215">
        <v>24800</v>
      </c>
    </row>
    <row r="732" spans="1:5">
      <c r="A732" s="213">
        <v>1781000530</v>
      </c>
      <c r="B732" s="213" t="s">
        <v>308</v>
      </c>
      <c r="C732" s="171">
        <v>75000</v>
      </c>
      <c r="D732" s="214">
        <v>100000</v>
      </c>
      <c r="E732" s="215">
        <v>115500</v>
      </c>
    </row>
    <row r="733" spans="1:5">
      <c r="A733" s="213">
        <v>1781000531</v>
      </c>
      <c r="B733" s="213" t="s">
        <v>410</v>
      </c>
      <c r="C733" s="171">
        <v>52000</v>
      </c>
      <c r="D733" s="214">
        <v>26000</v>
      </c>
      <c r="E733" s="215">
        <v>24000</v>
      </c>
    </row>
    <row r="734" spans="1:5">
      <c r="A734" s="213">
        <v>1781000533</v>
      </c>
      <c r="B734" s="213" t="s">
        <v>337</v>
      </c>
      <c r="C734" s="171">
        <v>55000</v>
      </c>
      <c r="D734" s="214">
        <v>55000</v>
      </c>
      <c r="E734" s="215">
        <v>13400</v>
      </c>
    </row>
    <row r="735" spans="1:5">
      <c r="A735" s="213">
        <v>1781000540</v>
      </c>
      <c r="B735" s="213" t="s">
        <v>276</v>
      </c>
      <c r="C735" s="171">
        <v>0</v>
      </c>
      <c r="D735" s="214">
        <v>3000</v>
      </c>
      <c r="E735" s="215">
        <v>0</v>
      </c>
    </row>
    <row r="736" spans="1:5">
      <c r="A736" s="213">
        <v>1781000570</v>
      </c>
      <c r="B736" s="213" t="s">
        <v>317</v>
      </c>
      <c r="C736" s="171">
        <v>205000</v>
      </c>
      <c r="D736" s="214">
        <v>205000</v>
      </c>
      <c r="E736" s="215">
        <v>200800</v>
      </c>
    </row>
    <row r="737" spans="1:5">
      <c r="A737" s="213">
        <v>1781000740</v>
      </c>
      <c r="B737" s="213" t="s">
        <v>279</v>
      </c>
      <c r="C737" s="171">
        <v>35000</v>
      </c>
      <c r="D737" s="214">
        <v>35000</v>
      </c>
      <c r="E737" s="215">
        <v>30000</v>
      </c>
    </row>
    <row r="738" spans="1:5">
      <c r="A738" s="213">
        <v>1781000750</v>
      </c>
      <c r="B738" s="213" t="s">
        <v>294</v>
      </c>
      <c r="C738" s="171">
        <v>600000</v>
      </c>
      <c r="D738" s="214">
        <v>770000</v>
      </c>
      <c r="E738" s="215">
        <v>540500</v>
      </c>
    </row>
    <row r="739" spans="1:5">
      <c r="A739" s="213">
        <v>1781000780</v>
      </c>
      <c r="B739" s="213" t="s">
        <v>280</v>
      </c>
      <c r="C739" s="171">
        <v>2000</v>
      </c>
      <c r="D739" s="214">
        <v>2000</v>
      </c>
      <c r="E739" s="215">
        <v>5000</v>
      </c>
    </row>
    <row r="740" spans="1:5">
      <c r="A740" s="213"/>
      <c r="B740" s="267" t="s">
        <v>174</v>
      </c>
      <c r="C740" s="268">
        <f>SUM(C728:C739)</f>
        <v>2862000</v>
      </c>
      <c r="D740" s="268">
        <f>SUM(D728:D739)</f>
        <v>3113000</v>
      </c>
      <c r="E740" s="268">
        <f>SUM(E728:E739)</f>
        <v>2617400</v>
      </c>
    </row>
    <row r="741" spans="1:5">
      <c r="A741" s="213"/>
      <c r="B741" s="275"/>
      <c r="C741" s="171"/>
      <c r="D741" s="214"/>
      <c r="E741" s="299"/>
    </row>
    <row r="742" spans="1:5">
      <c r="A742" s="213">
        <v>1782000810</v>
      </c>
      <c r="B742" s="267" t="s">
        <v>411</v>
      </c>
      <c r="C742" s="276">
        <v>80000</v>
      </c>
      <c r="D742" s="276">
        <v>80000</v>
      </c>
      <c r="E742" s="276">
        <v>151900</v>
      </c>
    </row>
    <row r="743" spans="1:5">
      <c r="A743" s="213"/>
      <c r="B743" s="285"/>
      <c r="C743" s="171"/>
      <c r="D743" s="214"/>
      <c r="E743" s="286"/>
    </row>
    <row r="744" spans="1:5">
      <c r="A744" s="229"/>
      <c r="B744" s="230" t="s">
        <v>412</v>
      </c>
      <c r="C744" s="233">
        <f>C705+C714+C716+C718+C720+C740+C742</f>
        <v>4985000</v>
      </c>
      <c r="D744" s="233">
        <f>D705+D714+D716+D718+D720+D740+D742</f>
        <v>5112000</v>
      </c>
      <c r="E744" s="233">
        <f>E705+E714+E716+E718+E720+E740+E742</f>
        <v>4371700</v>
      </c>
    </row>
    <row r="745" spans="1:5">
      <c r="A745" s="220"/>
      <c r="B745" s="230" t="s">
        <v>88</v>
      </c>
      <c r="C745" s="233">
        <f>C483+C542+C593+C661+C696+C744</f>
        <v>51887000</v>
      </c>
      <c r="D745" s="233">
        <f>D483+D542+D593+D661+D696+D744</f>
        <v>52575000</v>
      </c>
      <c r="E745" s="233">
        <f>E483+E542+E593+E661+E696+E744</f>
        <v>48374500</v>
      </c>
    </row>
    <row r="746" spans="1:5">
      <c r="A746" s="220"/>
      <c r="B746" s="230"/>
      <c r="C746" s="171"/>
      <c r="D746" s="233"/>
      <c r="E746" s="233"/>
    </row>
    <row r="747" spans="1:5">
      <c r="A747" s="300"/>
      <c r="B747" s="267"/>
      <c r="C747" s="171"/>
      <c r="D747" s="276"/>
      <c r="E747" s="263"/>
    </row>
    <row r="748" spans="1:5" ht="15.75">
      <c r="A748" s="253"/>
      <c r="B748" s="253"/>
      <c r="C748" s="171"/>
      <c r="D748" s="254"/>
      <c r="E748" s="255"/>
    </row>
    <row r="749" spans="1:5">
      <c r="A749" s="213"/>
      <c r="B749" s="244" t="s">
        <v>71</v>
      </c>
      <c r="C749" s="171"/>
      <c r="D749" s="228"/>
      <c r="E749" s="215"/>
    </row>
    <row r="750" spans="1:5">
      <c r="A750" s="213"/>
      <c r="B750" s="227" t="s">
        <v>134</v>
      </c>
      <c r="C750" s="171"/>
      <c r="D750" s="228"/>
      <c r="E750" s="215"/>
    </row>
    <row r="751" spans="1:5">
      <c r="A751" s="213"/>
      <c r="B751" s="267" t="s">
        <v>413</v>
      </c>
      <c r="C751" s="171"/>
      <c r="D751" s="274"/>
      <c r="E751" s="215"/>
    </row>
    <row r="752" spans="1:5">
      <c r="A752" s="213">
        <v>1811000100</v>
      </c>
      <c r="B752" s="213" t="s">
        <v>42</v>
      </c>
      <c r="C752" s="171">
        <v>1213000</v>
      </c>
      <c r="D752" s="214">
        <v>1272000</v>
      </c>
      <c r="E752" s="215">
        <v>1217900</v>
      </c>
    </row>
    <row r="753" spans="1:5">
      <c r="A753" s="213">
        <v>1811000200</v>
      </c>
      <c r="B753" s="213" t="s">
        <v>42</v>
      </c>
      <c r="C753" s="171">
        <v>230000</v>
      </c>
      <c r="D753" s="214">
        <v>0</v>
      </c>
      <c r="E753" s="215">
        <v>0</v>
      </c>
    </row>
    <row r="754" spans="1:5">
      <c r="A754" s="213">
        <v>1811000470</v>
      </c>
      <c r="B754" s="213" t="s">
        <v>291</v>
      </c>
      <c r="C754" s="171">
        <v>9000</v>
      </c>
      <c r="D754" s="214">
        <v>9000</v>
      </c>
      <c r="E754" s="215">
        <v>8600</v>
      </c>
    </row>
    <row r="755" spans="1:5">
      <c r="A755" s="213">
        <v>1811000511</v>
      </c>
      <c r="B755" s="213" t="s">
        <v>268</v>
      </c>
      <c r="C755" s="171">
        <v>5000</v>
      </c>
      <c r="D755" s="214">
        <v>2000</v>
      </c>
      <c r="E755" s="215">
        <v>900</v>
      </c>
    </row>
    <row r="756" spans="1:5">
      <c r="A756" s="213">
        <v>1811000540</v>
      </c>
      <c r="B756" s="213" t="s">
        <v>276</v>
      </c>
      <c r="C756" s="171">
        <v>4000</v>
      </c>
      <c r="D756" s="214">
        <v>4000</v>
      </c>
      <c r="E756" s="215">
        <v>3800</v>
      </c>
    </row>
    <row r="757" spans="1:5">
      <c r="A757" s="213">
        <v>1811000570</v>
      </c>
      <c r="B757" s="213" t="s">
        <v>317</v>
      </c>
      <c r="C757" s="171">
        <v>20000</v>
      </c>
      <c r="D757" s="214">
        <v>20000</v>
      </c>
      <c r="E757" s="215">
        <v>18400</v>
      </c>
    </row>
    <row r="758" spans="1:5">
      <c r="A758" s="213">
        <v>1811000700</v>
      </c>
      <c r="B758" s="213" t="s">
        <v>414</v>
      </c>
      <c r="C758" s="171">
        <v>150000</v>
      </c>
      <c r="D758" s="214">
        <v>150000</v>
      </c>
      <c r="E758" s="215">
        <v>151900</v>
      </c>
    </row>
    <row r="759" spans="1:5">
      <c r="A759" s="213">
        <v>1811000740</v>
      </c>
      <c r="B759" s="213" t="s">
        <v>279</v>
      </c>
      <c r="C759" s="171">
        <v>10000</v>
      </c>
      <c r="D759" s="214">
        <v>7000</v>
      </c>
      <c r="E759" s="215">
        <v>6000</v>
      </c>
    </row>
    <row r="760" spans="1:5">
      <c r="A760" s="213">
        <v>1811000780</v>
      </c>
      <c r="B760" s="213" t="s">
        <v>280</v>
      </c>
      <c r="C760" s="171">
        <v>3000</v>
      </c>
      <c r="D760" s="214">
        <v>3000</v>
      </c>
      <c r="E760" s="215">
        <v>3800</v>
      </c>
    </row>
    <row r="761" spans="1:5">
      <c r="A761" s="213">
        <v>1811000810</v>
      </c>
      <c r="B761" s="213" t="s">
        <v>415</v>
      </c>
      <c r="C761" s="171">
        <v>150000</v>
      </c>
      <c r="D761" s="214">
        <v>70000</v>
      </c>
      <c r="E761" s="215">
        <v>63000</v>
      </c>
    </row>
    <row r="762" spans="1:5">
      <c r="A762" s="275"/>
      <c r="B762" s="267" t="s">
        <v>416</v>
      </c>
      <c r="C762" s="268">
        <f>SUM(C752:C761)</f>
        <v>1794000</v>
      </c>
      <c r="D762" s="268">
        <f>SUM(D752:D761)</f>
        <v>1537000</v>
      </c>
      <c r="E762" s="268">
        <f>SUM(E752:E761)</f>
        <v>1474300</v>
      </c>
    </row>
    <row r="763" spans="1:5">
      <c r="A763" s="213"/>
      <c r="B763" s="213"/>
      <c r="C763" s="171"/>
      <c r="D763" s="214"/>
      <c r="E763" s="215"/>
    </row>
    <row r="764" spans="1:5">
      <c r="A764" s="213"/>
      <c r="B764" s="247" t="s">
        <v>417</v>
      </c>
      <c r="C764" s="171"/>
      <c r="D764" s="214"/>
      <c r="E764" s="215"/>
    </row>
    <row r="765" spans="1:5">
      <c r="A765" s="213">
        <v>1812200100</v>
      </c>
      <c r="B765" s="213" t="s">
        <v>42</v>
      </c>
      <c r="C765" s="171">
        <v>130000</v>
      </c>
      <c r="D765" s="214">
        <v>128000</v>
      </c>
      <c r="E765" s="215">
        <v>211100</v>
      </c>
    </row>
    <row r="766" spans="1:5">
      <c r="A766" s="213">
        <v>1812200430</v>
      </c>
      <c r="B766" s="213" t="s">
        <v>289</v>
      </c>
      <c r="C766" s="171">
        <v>345000</v>
      </c>
      <c r="D766" s="214">
        <v>325000</v>
      </c>
      <c r="E766" s="215">
        <v>317700</v>
      </c>
    </row>
    <row r="767" spans="1:5">
      <c r="A767" s="213">
        <v>1812200540</v>
      </c>
      <c r="B767" s="213" t="s">
        <v>276</v>
      </c>
      <c r="C767" s="171">
        <v>23000</v>
      </c>
      <c r="D767" s="214">
        <v>20000</v>
      </c>
      <c r="E767" s="215">
        <v>19600</v>
      </c>
    </row>
    <row r="768" spans="1:5">
      <c r="A768" s="213">
        <v>1812200550</v>
      </c>
      <c r="B768" s="213" t="s">
        <v>277</v>
      </c>
      <c r="C768" s="171">
        <v>4000</v>
      </c>
      <c r="D768" s="214">
        <v>3500</v>
      </c>
      <c r="E768" s="215">
        <v>3800</v>
      </c>
    </row>
    <row r="769" spans="1:5">
      <c r="A769" s="213">
        <v>1812200570</v>
      </c>
      <c r="B769" s="213" t="s">
        <v>317</v>
      </c>
      <c r="C769" s="171">
        <v>26000</v>
      </c>
      <c r="D769" s="214">
        <v>35000</v>
      </c>
      <c r="E769" s="215">
        <v>24700</v>
      </c>
    </row>
    <row r="770" spans="1:5">
      <c r="A770" s="213">
        <v>1812200740</v>
      </c>
      <c r="B770" s="213" t="s">
        <v>279</v>
      </c>
      <c r="C770" s="171">
        <v>185000</v>
      </c>
      <c r="D770" s="214">
        <v>170000</v>
      </c>
      <c r="E770" s="215">
        <v>138300</v>
      </c>
    </row>
    <row r="771" spans="1:5">
      <c r="A771" s="213">
        <v>1812200741</v>
      </c>
      <c r="B771" s="213" t="s">
        <v>418</v>
      </c>
      <c r="C771" s="171">
        <v>210000</v>
      </c>
      <c r="D771" s="214">
        <v>160000</v>
      </c>
      <c r="E771" s="215">
        <v>157200</v>
      </c>
    </row>
    <row r="772" spans="1:5">
      <c r="A772" s="213">
        <v>1812200750</v>
      </c>
      <c r="B772" s="213" t="s">
        <v>294</v>
      </c>
      <c r="C772" s="171">
        <v>40000</v>
      </c>
      <c r="D772" s="214">
        <v>50000</v>
      </c>
      <c r="E772" s="215">
        <v>39900</v>
      </c>
    </row>
    <row r="773" spans="1:5">
      <c r="A773" s="213">
        <v>1812200780</v>
      </c>
      <c r="B773" s="213" t="s">
        <v>280</v>
      </c>
      <c r="C773" s="171">
        <v>4000</v>
      </c>
      <c r="D773" s="214">
        <v>4000</v>
      </c>
      <c r="E773" s="215">
        <v>3100</v>
      </c>
    </row>
    <row r="774" spans="1:5">
      <c r="A774" s="275"/>
      <c r="B774" s="267" t="s">
        <v>419</v>
      </c>
      <c r="C774" s="268">
        <f>SUM(C765:C773)</f>
        <v>967000</v>
      </c>
      <c r="D774" s="268">
        <f>SUM(D765:D773)</f>
        <v>895500</v>
      </c>
      <c r="E774" s="268">
        <f>SUM(E765:E773)</f>
        <v>915400</v>
      </c>
    </row>
    <row r="775" spans="1:5">
      <c r="A775" s="213"/>
      <c r="B775" s="213"/>
      <c r="C775" s="214"/>
      <c r="D775" s="214"/>
      <c r="E775" s="245">
        <v>32</v>
      </c>
    </row>
    <row r="776" spans="1:5">
      <c r="A776" s="213"/>
      <c r="B776" s="213"/>
      <c r="C776" s="214"/>
      <c r="D776" s="214"/>
      <c r="E776" s="245"/>
    </row>
    <row r="777" spans="1:5" ht="15.75" thickBot="1">
      <c r="A777" s="213"/>
      <c r="B777" s="213"/>
      <c r="C777" s="214"/>
      <c r="D777" s="214"/>
      <c r="E777" s="245"/>
    </row>
    <row r="778" spans="1:5" ht="28.5" customHeight="1" thickBot="1">
      <c r="A778" s="216" t="s">
        <v>146</v>
      </c>
      <c r="B778" s="216" t="s">
        <v>147</v>
      </c>
      <c r="C778" s="217" t="s">
        <v>654</v>
      </c>
      <c r="D778" s="218" t="s">
        <v>76</v>
      </c>
      <c r="E778" s="219" t="s">
        <v>655</v>
      </c>
    </row>
    <row r="779" spans="1:5">
      <c r="A779" s="213"/>
      <c r="B779" s="247" t="s">
        <v>420</v>
      </c>
      <c r="C779" s="214"/>
      <c r="D779" s="214"/>
      <c r="E779" s="215"/>
    </row>
    <row r="780" spans="1:5">
      <c r="A780" s="213">
        <v>1812300100</v>
      </c>
      <c r="B780" s="213" t="s">
        <v>42</v>
      </c>
      <c r="C780" s="171">
        <v>5300000</v>
      </c>
      <c r="D780" s="214">
        <v>5374000</v>
      </c>
      <c r="E780" s="215">
        <v>4435400</v>
      </c>
    </row>
    <row r="781" spans="1:5">
      <c r="A781" s="213">
        <v>1812300200</v>
      </c>
      <c r="B781" s="213" t="s">
        <v>42</v>
      </c>
      <c r="C781" s="171">
        <v>2350000</v>
      </c>
      <c r="D781" s="214">
        <v>370000</v>
      </c>
      <c r="E781" s="215">
        <v>1002500</v>
      </c>
    </row>
    <row r="782" spans="1:5">
      <c r="A782" s="213">
        <v>1812300750</v>
      </c>
      <c r="B782" s="213" t="s">
        <v>294</v>
      </c>
      <c r="C782" s="171">
        <v>120000</v>
      </c>
      <c r="D782" s="214">
        <v>160000</v>
      </c>
      <c r="E782" s="215">
        <v>153400</v>
      </c>
    </row>
    <row r="783" spans="1:5">
      <c r="A783" s="213">
        <v>1812300780</v>
      </c>
      <c r="B783" s="213" t="s">
        <v>421</v>
      </c>
      <c r="C783" s="171">
        <v>8200000</v>
      </c>
      <c r="D783" s="214">
        <v>7400000</v>
      </c>
      <c r="E783" s="215">
        <v>7034100</v>
      </c>
    </row>
    <row r="784" spans="1:5">
      <c r="A784" s="275"/>
      <c r="B784" s="267" t="s">
        <v>422</v>
      </c>
      <c r="C784" s="268">
        <f>SUM(C780:C783)</f>
        <v>15970000</v>
      </c>
      <c r="D784" s="268">
        <f>SUM(D780:D783)</f>
        <v>13304000</v>
      </c>
      <c r="E784" s="268">
        <f>SUM(E780:E783)</f>
        <v>12625400</v>
      </c>
    </row>
    <row r="785" spans="1:5">
      <c r="A785" s="213"/>
      <c r="B785" s="213"/>
      <c r="C785" s="171"/>
      <c r="D785" s="214"/>
      <c r="E785" s="215"/>
    </row>
    <row r="786" spans="1:5">
      <c r="A786" s="213"/>
      <c r="B786" s="247" t="s">
        <v>181</v>
      </c>
      <c r="C786" s="171"/>
      <c r="D786" s="214"/>
      <c r="E786" s="215"/>
    </row>
    <row r="787" spans="1:5">
      <c r="A787" s="213">
        <v>1813200100</v>
      </c>
      <c r="B787" s="213" t="s">
        <v>42</v>
      </c>
      <c r="C787" s="171">
        <v>2623000</v>
      </c>
      <c r="D787" s="214">
        <v>2700000</v>
      </c>
      <c r="E787" s="215">
        <v>2514400</v>
      </c>
    </row>
    <row r="788" spans="1:5">
      <c r="A788" s="213">
        <v>1813200200</v>
      </c>
      <c r="B788" s="213" t="s">
        <v>42</v>
      </c>
      <c r="C788" s="171">
        <v>126000</v>
      </c>
      <c r="D788" s="214">
        <v>0</v>
      </c>
      <c r="E788" s="215">
        <v>142800</v>
      </c>
    </row>
    <row r="789" spans="1:5">
      <c r="A789" s="213">
        <v>1813200434</v>
      </c>
      <c r="B789" s="213" t="s">
        <v>423</v>
      </c>
      <c r="C789" s="171">
        <v>1425000</v>
      </c>
      <c r="D789" s="214">
        <v>1450000</v>
      </c>
      <c r="E789" s="215">
        <v>1368500</v>
      </c>
    </row>
    <row r="790" spans="1:5">
      <c r="A790" s="213">
        <v>1813200514</v>
      </c>
      <c r="B790" s="213" t="s">
        <v>269</v>
      </c>
      <c r="C790" s="171">
        <v>30000</v>
      </c>
      <c r="D790" s="214">
        <v>21000</v>
      </c>
      <c r="E790" s="215">
        <v>21000</v>
      </c>
    </row>
    <row r="791" spans="1:5">
      <c r="A791" s="213">
        <v>1813200550</v>
      </c>
      <c r="B791" s="213" t="s">
        <v>277</v>
      </c>
      <c r="C791" s="171">
        <v>1500</v>
      </c>
      <c r="D791" s="214">
        <v>3000</v>
      </c>
      <c r="E791" s="215">
        <v>1300</v>
      </c>
    </row>
    <row r="792" spans="1:5">
      <c r="A792" s="213">
        <v>1813200570</v>
      </c>
      <c r="B792" s="213" t="s">
        <v>317</v>
      </c>
      <c r="C792" s="171">
        <v>75000</v>
      </c>
      <c r="D792" s="214">
        <v>70000</v>
      </c>
      <c r="E792" s="215">
        <v>98800</v>
      </c>
    </row>
    <row r="793" spans="1:5">
      <c r="A793" s="213">
        <v>1813200740</v>
      </c>
      <c r="B793" s="213" t="s">
        <v>279</v>
      </c>
      <c r="C793" s="171">
        <v>50000</v>
      </c>
      <c r="D793" s="214">
        <v>60000</v>
      </c>
      <c r="E793" s="215">
        <v>58200</v>
      </c>
    </row>
    <row r="794" spans="1:5">
      <c r="A794" s="213">
        <v>1813200750</v>
      </c>
      <c r="B794" s="213" t="s">
        <v>294</v>
      </c>
      <c r="C794" s="171">
        <v>100000</v>
      </c>
      <c r="D794" s="214">
        <v>95000</v>
      </c>
      <c r="E794" s="215">
        <v>210400</v>
      </c>
    </row>
    <row r="795" spans="1:5">
      <c r="A795" s="213">
        <v>1813200751</v>
      </c>
      <c r="B795" s="213" t="s">
        <v>424</v>
      </c>
      <c r="C795" s="171">
        <v>680000</v>
      </c>
      <c r="D795" s="214">
        <v>1000000</v>
      </c>
      <c r="E795" s="215">
        <v>445700</v>
      </c>
    </row>
    <row r="796" spans="1:5">
      <c r="A796" s="213">
        <v>1813200780</v>
      </c>
      <c r="B796" s="213" t="s">
        <v>280</v>
      </c>
      <c r="C796" s="171">
        <v>10000</v>
      </c>
      <c r="D796" s="214">
        <v>20000</v>
      </c>
      <c r="E796" s="215">
        <v>29900</v>
      </c>
    </row>
    <row r="797" spans="1:5">
      <c r="A797" s="213">
        <v>1813200810</v>
      </c>
      <c r="B797" s="213" t="s">
        <v>425</v>
      </c>
      <c r="C797" s="171">
        <v>45000</v>
      </c>
      <c r="D797" s="214">
        <v>45000</v>
      </c>
      <c r="E797" s="215">
        <v>41500</v>
      </c>
    </row>
    <row r="798" spans="1:5">
      <c r="A798" s="213"/>
      <c r="B798" s="213"/>
      <c r="C798" s="171"/>
      <c r="D798" s="214"/>
      <c r="E798" s="215"/>
    </row>
    <row r="799" spans="1:5">
      <c r="A799" s="213"/>
      <c r="B799" s="247" t="s">
        <v>426</v>
      </c>
      <c r="C799" s="171"/>
      <c r="D799" s="214"/>
      <c r="E799" s="215"/>
    </row>
    <row r="800" spans="1:5">
      <c r="A800" s="213">
        <v>1813220780</v>
      </c>
      <c r="B800" s="213" t="s">
        <v>427</v>
      </c>
      <c r="C800" s="171">
        <v>5000</v>
      </c>
      <c r="D800" s="214">
        <v>0</v>
      </c>
      <c r="E800" s="215">
        <v>13000</v>
      </c>
    </row>
    <row r="801" spans="1:5">
      <c r="A801" s="213">
        <v>1813220810</v>
      </c>
      <c r="B801" s="213" t="s">
        <v>428</v>
      </c>
      <c r="C801" s="171">
        <v>287000</v>
      </c>
      <c r="D801" s="214">
        <v>303000</v>
      </c>
      <c r="E801" s="215">
        <v>275000</v>
      </c>
    </row>
    <row r="802" spans="1:5">
      <c r="A802" s="213">
        <v>1813240780</v>
      </c>
      <c r="B802" s="213" t="s">
        <v>429</v>
      </c>
      <c r="C802" s="171">
        <v>5000</v>
      </c>
      <c r="D802" s="214">
        <v>0</v>
      </c>
      <c r="E802" s="215">
        <v>61200</v>
      </c>
    </row>
    <row r="803" spans="1:5">
      <c r="A803" s="213">
        <v>1813240810</v>
      </c>
      <c r="B803" s="213" t="s">
        <v>430</v>
      </c>
      <c r="C803" s="171">
        <v>184000</v>
      </c>
      <c r="D803" s="214">
        <v>184000</v>
      </c>
      <c r="E803" s="215">
        <v>170000</v>
      </c>
    </row>
    <row r="804" spans="1:5">
      <c r="A804" s="213">
        <v>1813250780</v>
      </c>
      <c r="B804" s="213" t="s">
        <v>431</v>
      </c>
      <c r="C804" s="171">
        <v>5000</v>
      </c>
      <c r="D804" s="214">
        <v>0</v>
      </c>
      <c r="E804" s="215">
        <v>22600</v>
      </c>
    </row>
    <row r="805" spans="1:5">
      <c r="A805" s="213">
        <v>1813250810</v>
      </c>
      <c r="B805" s="213" t="s">
        <v>432</v>
      </c>
      <c r="C805" s="171">
        <v>357000</v>
      </c>
      <c r="D805" s="214">
        <v>358000</v>
      </c>
      <c r="E805" s="215">
        <v>327000</v>
      </c>
    </row>
    <row r="806" spans="1:5">
      <c r="A806" s="213">
        <v>1813270780</v>
      </c>
      <c r="B806" s="213" t="s">
        <v>433</v>
      </c>
      <c r="C806" s="171">
        <v>5000</v>
      </c>
      <c r="D806" s="214">
        <v>0</v>
      </c>
      <c r="E806" s="215">
        <v>8000</v>
      </c>
    </row>
    <row r="807" spans="1:5">
      <c r="A807" s="213">
        <v>1813270810</v>
      </c>
      <c r="B807" s="213" t="s">
        <v>434</v>
      </c>
      <c r="C807" s="171">
        <v>327000</v>
      </c>
      <c r="D807" s="214">
        <v>294000</v>
      </c>
      <c r="E807" s="215">
        <v>279000</v>
      </c>
    </row>
    <row r="808" spans="1:5">
      <c r="A808" s="213">
        <v>1813280780</v>
      </c>
      <c r="B808" s="213" t="s">
        <v>435</v>
      </c>
      <c r="C808" s="171">
        <v>5000</v>
      </c>
      <c r="D808" s="214">
        <v>0</v>
      </c>
      <c r="E808" s="215">
        <v>22800</v>
      </c>
    </row>
    <row r="809" spans="1:5">
      <c r="A809" s="213">
        <v>1813280810</v>
      </c>
      <c r="B809" s="213" t="s">
        <v>436</v>
      </c>
      <c r="C809" s="171">
        <v>331000</v>
      </c>
      <c r="D809" s="214">
        <v>366000</v>
      </c>
      <c r="E809" s="215">
        <v>331000</v>
      </c>
    </row>
    <row r="810" spans="1:5">
      <c r="A810" s="213">
        <v>1813290780</v>
      </c>
      <c r="B810" s="213" t="s">
        <v>437</v>
      </c>
      <c r="C810" s="171">
        <v>5000</v>
      </c>
      <c r="D810" s="214">
        <v>0</v>
      </c>
      <c r="E810" s="215">
        <v>14000</v>
      </c>
    </row>
    <row r="811" spans="1:5">
      <c r="A811" s="213">
        <v>1813290810</v>
      </c>
      <c r="B811" s="213" t="s">
        <v>438</v>
      </c>
      <c r="C811" s="171">
        <v>398000</v>
      </c>
      <c r="D811" s="214">
        <v>381000</v>
      </c>
      <c r="E811" s="215">
        <v>346000</v>
      </c>
    </row>
    <row r="812" spans="1:5">
      <c r="A812" s="275"/>
      <c r="B812" s="267" t="s">
        <v>439</v>
      </c>
      <c r="C812" s="276">
        <f>C787+C788+C789+C790+C791+C792+C793+C794+C796+C797+C800+C801+C802+C803+C804+C805+C806+C807+C808+C809+C810+C811+C795</f>
        <v>7079500</v>
      </c>
      <c r="D812" s="276">
        <f>D787+D788+D789+D790+D791+D792+D793+D794+D796+D797+D800+D801+D802+D803+D804+D805+D806+D807+D808+D809+D810+D811+D795</f>
        <v>7350000</v>
      </c>
      <c r="E812" s="276">
        <f>E787+E788+E789+E790+E791+E792+E793+E794+E796+E797+E800+E801+E802+E803+E804+E805+E806+E807+E808+E809+E810+E811+E795</f>
        <v>6802100</v>
      </c>
    </row>
    <row r="813" spans="1:5">
      <c r="A813" s="213"/>
      <c r="B813" s="213"/>
      <c r="C813" s="171"/>
      <c r="D813" s="214"/>
      <c r="E813" s="215"/>
    </row>
    <row r="814" spans="1:5">
      <c r="A814" s="213">
        <v>1813300810</v>
      </c>
      <c r="B814" s="267" t="s">
        <v>440</v>
      </c>
      <c r="C814" s="301">
        <v>1350000</v>
      </c>
      <c r="D814" s="301">
        <v>1200000</v>
      </c>
      <c r="E814" s="301">
        <v>1176600</v>
      </c>
    </row>
    <row r="815" spans="1:5">
      <c r="A815" s="213"/>
      <c r="B815" s="213"/>
      <c r="C815" s="171"/>
      <c r="D815" s="214"/>
      <c r="E815" s="215"/>
    </row>
    <row r="816" spans="1:5">
      <c r="A816" s="213"/>
      <c r="B816" s="247" t="s">
        <v>184</v>
      </c>
      <c r="C816" s="171"/>
      <c r="D816" s="214"/>
      <c r="E816" s="215"/>
    </row>
    <row r="817" spans="1:5">
      <c r="A817" s="213">
        <v>1813600100</v>
      </c>
      <c r="B817" s="213" t="s">
        <v>42</v>
      </c>
      <c r="C817" s="171">
        <v>136000</v>
      </c>
      <c r="D817" s="214">
        <v>182000</v>
      </c>
      <c r="E817" s="215">
        <v>172200</v>
      </c>
    </row>
    <row r="818" spans="1:5">
      <c r="A818" s="213">
        <v>1813600200</v>
      </c>
      <c r="B818" s="213" t="s">
        <v>42</v>
      </c>
      <c r="C818" s="171">
        <v>640000</v>
      </c>
      <c r="D818" s="214">
        <v>500000</v>
      </c>
      <c r="E818" s="215">
        <v>516100</v>
      </c>
    </row>
    <row r="819" spans="1:5">
      <c r="A819" s="213">
        <v>1813600201</v>
      </c>
      <c r="B819" s="213" t="s">
        <v>441</v>
      </c>
      <c r="C819" s="171">
        <v>0</v>
      </c>
      <c r="D819" s="214">
        <v>0</v>
      </c>
      <c r="E819" s="215">
        <v>219600</v>
      </c>
    </row>
    <row r="820" spans="1:5">
      <c r="A820" s="213">
        <v>1813600430</v>
      </c>
      <c r="B820" s="213" t="s">
        <v>289</v>
      </c>
      <c r="C820" s="171">
        <v>12000</v>
      </c>
      <c r="D820" s="214">
        <v>12000</v>
      </c>
      <c r="E820" s="215">
        <v>11600</v>
      </c>
    </row>
    <row r="821" spans="1:5">
      <c r="A821" s="213">
        <v>1813600540</v>
      </c>
      <c r="B821" s="213" t="s">
        <v>276</v>
      </c>
      <c r="C821" s="171">
        <v>7000</v>
      </c>
      <c r="D821" s="214">
        <v>6500</v>
      </c>
      <c r="E821" s="215">
        <v>6600</v>
      </c>
    </row>
    <row r="822" spans="1:5">
      <c r="A822" s="213">
        <v>1813600740</v>
      </c>
      <c r="B822" s="213" t="s">
        <v>279</v>
      </c>
      <c r="C822" s="171">
        <v>27000</v>
      </c>
      <c r="D822" s="214">
        <v>25000</v>
      </c>
      <c r="E822" s="215">
        <v>37600</v>
      </c>
    </row>
    <row r="823" spans="1:5">
      <c r="A823" s="213">
        <v>1813600750</v>
      </c>
      <c r="B823" s="213" t="s">
        <v>294</v>
      </c>
      <c r="C823" s="171">
        <v>0</v>
      </c>
      <c r="D823" s="214">
        <v>5000</v>
      </c>
      <c r="E823" s="215">
        <v>0</v>
      </c>
    </row>
    <row r="824" spans="1:5">
      <c r="A824" s="213">
        <v>1813600751</v>
      </c>
      <c r="B824" s="213" t="s">
        <v>442</v>
      </c>
      <c r="C824" s="171">
        <v>40000</v>
      </c>
      <c r="D824" s="214">
        <v>40000</v>
      </c>
      <c r="E824" s="215">
        <v>38100</v>
      </c>
    </row>
    <row r="825" spans="1:5">
      <c r="A825" s="213">
        <v>1813600780</v>
      </c>
      <c r="B825" s="213" t="s">
        <v>280</v>
      </c>
      <c r="C825" s="171">
        <v>5000</v>
      </c>
      <c r="D825" s="214">
        <v>2500</v>
      </c>
      <c r="E825" s="215">
        <v>2100</v>
      </c>
    </row>
    <row r="826" spans="1:5">
      <c r="A826" s="275"/>
      <c r="B826" s="267" t="s">
        <v>443</v>
      </c>
      <c r="C826" s="268">
        <f>SUM(C817:C825)</f>
        <v>867000</v>
      </c>
      <c r="D826" s="268">
        <f>SUM(D817:D825)</f>
        <v>773000</v>
      </c>
      <c r="E826" s="268">
        <f>SUM(E817:E825)</f>
        <v>1003900</v>
      </c>
    </row>
    <row r="827" spans="1:5">
      <c r="A827" s="213"/>
      <c r="B827" s="213"/>
      <c r="C827" s="214"/>
      <c r="D827" s="214"/>
      <c r="E827" s="245">
        <v>33</v>
      </c>
    </row>
    <row r="828" spans="1:5">
      <c r="A828" s="213"/>
      <c r="B828" s="213"/>
      <c r="C828" s="214"/>
      <c r="D828" s="214"/>
      <c r="E828" s="215"/>
    </row>
    <row r="829" spans="1:5" ht="15.75" thickBot="1">
      <c r="A829" s="213"/>
      <c r="B829" s="213"/>
      <c r="C829" s="214"/>
      <c r="D829" s="214"/>
      <c r="E829" s="215"/>
    </row>
    <row r="830" spans="1:5" ht="28.5" customHeight="1" thickBot="1">
      <c r="A830" s="216" t="s">
        <v>146</v>
      </c>
      <c r="B830" s="216" t="s">
        <v>147</v>
      </c>
      <c r="C830" s="217" t="s">
        <v>654</v>
      </c>
      <c r="D830" s="218" t="s">
        <v>76</v>
      </c>
      <c r="E830" s="219" t="s">
        <v>655</v>
      </c>
    </row>
    <row r="831" spans="1:5">
      <c r="A831" s="213"/>
      <c r="B831" s="213"/>
      <c r="C831" s="214"/>
      <c r="D831" s="214"/>
    </row>
    <row r="832" spans="1:5">
      <c r="A832" s="213"/>
      <c r="B832" s="247" t="s">
        <v>444</v>
      </c>
      <c r="C832" s="214"/>
      <c r="D832" s="214"/>
      <c r="E832" s="215"/>
    </row>
    <row r="833" spans="1:5">
      <c r="A833" s="213">
        <v>1814000100</v>
      </c>
      <c r="B833" s="213" t="s">
        <v>42</v>
      </c>
      <c r="C833" s="171">
        <v>0</v>
      </c>
      <c r="D833" s="214">
        <v>176000</v>
      </c>
      <c r="E833" s="215">
        <v>172300</v>
      </c>
    </row>
    <row r="834" spans="1:5">
      <c r="A834" s="213">
        <v>1814000200</v>
      </c>
      <c r="B834" s="213" t="s">
        <v>42</v>
      </c>
      <c r="C834" s="171">
        <v>170000</v>
      </c>
      <c r="D834" s="214">
        <v>0</v>
      </c>
      <c r="E834" s="215">
        <v>0</v>
      </c>
    </row>
    <row r="835" spans="1:5">
      <c r="A835" s="213">
        <v>1814000780</v>
      </c>
      <c r="B835" s="256" t="s">
        <v>280</v>
      </c>
      <c r="C835" s="171">
        <v>0</v>
      </c>
      <c r="D835" s="214">
        <v>0</v>
      </c>
      <c r="E835" s="215">
        <v>14700</v>
      </c>
    </row>
    <row r="836" spans="1:5" ht="14.25" customHeight="1">
      <c r="A836" s="213">
        <v>1814000810</v>
      </c>
      <c r="B836" s="213" t="s">
        <v>445</v>
      </c>
      <c r="C836" s="171">
        <v>3019000</v>
      </c>
      <c r="D836" s="214">
        <v>2726000</v>
      </c>
      <c r="E836" s="215">
        <v>4806600</v>
      </c>
    </row>
    <row r="837" spans="1:5">
      <c r="A837" s="275"/>
      <c r="B837" s="220" t="s">
        <v>446</v>
      </c>
      <c r="C837" s="222">
        <f>SUM(C833:C836)</f>
        <v>3189000</v>
      </c>
      <c r="D837" s="222">
        <f>SUM(D833:D836)</f>
        <v>2902000</v>
      </c>
      <c r="E837" s="222">
        <f>SUM(E833:E836)</f>
        <v>4993600</v>
      </c>
    </row>
    <row r="838" spans="1:5">
      <c r="A838" s="213"/>
      <c r="B838" s="213"/>
      <c r="C838" s="171"/>
      <c r="D838" s="214"/>
      <c r="E838" s="215"/>
    </row>
    <row r="839" spans="1:5">
      <c r="A839" s="213"/>
      <c r="B839" s="247" t="s">
        <v>447</v>
      </c>
      <c r="C839" s="171"/>
      <c r="D839" s="214"/>
      <c r="E839" s="215"/>
    </row>
    <row r="840" spans="1:5">
      <c r="A840" s="213">
        <v>1814100100</v>
      </c>
      <c r="B840" s="213" t="s">
        <v>42</v>
      </c>
      <c r="C840" s="171">
        <v>86000</v>
      </c>
      <c r="D840" s="214">
        <v>177000</v>
      </c>
      <c r="E840" s="215">
        <v>172900</v>
      </c>
    </row>
    <row r="841" spans="1:5">
      <c r="A841" s="213">
        <v>1814100200</v>
      </c>
      <c r="B841" s="213" t="s">
        <v>42</v>
      </c>
      <c r="C841" s="171">
        <v>0</v>
      </c>
      <c r="D841" s="214">
        <v>0</v>
      </c>
      <c r="E841" s="215">
        <v>6200</v>
      </c>
    </row>
    <row r="842" spans="1:5">
      <c r="A842" s="213">
        <v>1814100780</v>
      </c>
      <c r="B842" s="213" t="s">
        <v>280</v>
      </c>
      <c r="C842" s="171">
        <v>0</v>
      </c>
      <c r="D842" s="214">
        <v>0</v>
      </c>
      <c r="E842" s="215">
        <v>14400</v>
      </c>
    </row>
    <row r="843" spans="1:5">
      <c r="A843" s="213">
        <v>1814100810</v>
      </c>
      <c r="B843" s="213" t="s">
        <v>445</v>
      </c>
      <c r="C843" s="171">
        <v>1806000</v>
      </c>
      <c r="D843" s="214">
        <v>1861000</v>
      </c>
      <c r="E843" s="215">
        <v>2112000</v>
      </c>
    </row>
    <row r="844" spans="1:5">
      <c r="A844" s="275"/>
      <c r="B844" s="220" t="s">
        <v>448</v>
      </c>
      <c r="C844" s="222">
        <f>SUM(C840:C843)</f>
        <v>1892000</v>
      </c>
      <c r="D844" s="222">
        <f>SUM(D840:D843)</f>
        <v>2038000</v>
      </c>
      <c r="E844" s="222">
        <f>SUM(E840:E843)</f>
        <v>2305500</v>
      </c>
    </row>
    <row r="845" spans="1:5">
      <c r="A845" s="213"/>
      <c r="B845" s="213"/>
      <c r="C845" s="171"/>
      <c r="D845" s="214"/>
      <c r="E845" s="215"/>
    </row>
    <row r="846" spans="1:5">
      <c r="A846" s="213">
        <v>1814200810</v>
      </c>
      <c r="B846" s="220" t="s">
        <v>449</v>
      </c>
      <c r="C846" s="171">
        <v>715000</v>
      </c>
      <c r="D846" s="214">
        <v>693000</v>
      </c>
      <c r="E846" s="222">
        <v>717700</v>
      </c>
    </row>
    <row r="847" spans="1:5">
      <c r="A847" s="275"/>
      <c r="B847" s="267" t="s">
        <v>450</v>
      </c>
      <c r="C847" s="276">
        <f>C837+C844+C846</f>
        <v>5796000</v>
      </c>
      <c r="D847" s="276">
        <f>D837+D844+D846</f>
        <v>5633000</v>
      </c>
      <c r="E847" s="276">
        <f>E837+E844+E846</f>
        <v>8016800</v>
      </c>
    </row>
    <row r="848" spans="1:5">
      <c r="C848" s="171"/>
    </row>
    <row r="849" spans="1:5">
      <c r="A849" s="213">
        <v>1815100810</v>
      </c>
      <c r="B849" s="267" t="s">
        <v>451</v>
      </c>
      <c r="C849" s="171">
        <v>24137000</v>
      </c>
      <c r="D849" s="214">
        <v>21150000</v>
      </c>
      <c r="E849" s="215">
        <v>24611300</v>
      </c>
    </row>
    <row r="850" spans="1:5">
      <c r="C850" s="171"/>
    </row>
    <row r="851" spans="1:5">
      <c r="A851" s="213"/>
      <c r="B851" s="247" t="s">
        <v>452</v>
      </c>
      <c r="C851" s="171"/>
      <c r="D851" s="214"/>
      <c r="E851" s="215"/>
    </row>
    <row r="852" spans="1:5">
      <c r="A852" s="213">
        <v>1817100100</v>
      </c>
      <c r="B852" s="213" t="s">
        <v>42</v>
      </c>
      <c r="C852" s="171">
        <v>160000</v>
      </c>
      <c r="D852" s="214">
        <v>392000</v>
      </c>
      <c r="E852" s="215">
        <v>355700</v>
      </c>
    </row>
    <row r="853" spans="1:5">
      <c r="A853" s="213">
        <v>1817100200</v>
      </c>
      <c r="B853" s="213" t="s">
        <v>42</v>
      </c>
      <c r="C853" s="171">
        <v>0</v>
      </c>
      <c r="D853" s="214">
        <v>0</v>
      </c>
      <c r="E853" s="215">
        <v>33200</v>
      </c>
    </row>
    <row r="854" spans="1:5">
      <c r="A854" s="213">
        <v>1817100750</v>
      </c>
      <c r="B854" s="213" t="s">
        <v>294</v>
      </c>
      <c r="C854" s="171">
        <v>1500000</v>
      </c>
      <c r="D854" s="214">
        <v>1500000</v>
      </c>
      <c r="E854" s="215">
        <v>1475000</v>
      </c>
    </row>
    <row r="855" spans="1:5">
      <c r="A855" s="213">
        <v>1817100780</v>
      </c>
      <c r="B855" s="213" t="s">
        <v>280</v>
      </c>
      <c r="C855" s="171">
        <v>3000</v>
      </c>
      <c r="D855" s="214">
        <v>3000</v>
      </c>
      <c r="E855" s="215">
        <v>1600</v>
      </c>
    </row>
    <row r="856" spans="1:5">
      <c r="A856" s="275"/>
      <c r="B856" s="267" t="s">
        <v>453</v>
      </c>
      <c r="C856" s="268">
        <f>SUM(C852:C855)</f>
        <v>1663000</v>
      </c>
      <c r="D856" s="268">
        <f>SUM(D852:D855)</f>
        <v>1895000</v>
      </c>
      <c r="E856" s="268">
        <f>SUM(E852:E855)</f>
        <v>1865500</v>
      </c>
    </row>
    <row r="857" spans="1:5">
      <c r="A857" s="213"/>
      <c r="B857" s="213"/>
      <c r="C857" s="171"/>
      <c r="D857" s="214"/>
      <c r="E857" s="215"/>
    </row>
    <row r="858" spans="1:5">
      <c r="A858" s="213">
        <v>1817200440</v>
      </c>
      <c r="B858" s="267" t="s">
        <v>454</v>
      </c>
      <c r="C858" s="301">
        <v>505000</v>
      </c>
      <c r="D858" s="301">
        <v>209000</v>
      </c>
      <c r="E858" s="301">
        <v>190600</v>
      </c>
    </row>
    <row r="859" spans="1:5">
      <c r="A859" s="213"/>
      <c r="B859" s="275"/>
      <c r="C859" s="171"/>
      <c r="D859" s="214"/>
      <c r="E859" s="299"/>
    </row>
    <row r="860" spans="1:5">
      <c r="A860" s="213">
        <v>1817200810</v>
      </c>
      <c r="B860" s="267" t="s">
        <v>455</v>
      </c>
      <c r="C860" s="301">
        <v>130000</v>
      </c>
      <c r="D860" s="301">
        <v>130000</v>
      </c>
      <c r="E860" s="268">
        <v>129800</v>
      </c>
    </row>
    <row r="861" spans="1:5">
      <c r="A861" s="213"/>
      <c r="B861" s="213"/>
      <c r="C861" s="171"/>
      <c r="D861" s="214"/>
      <c r="E861" s="215"/>
    </row>
    <row r="862" spans="1:5">
      <c r="A862" s="213"/>
      <c r="B862" s="247" t="s">
        <v>456</v>
      </c>
      <c r="C862" s="171"/>
      <c r="D862" s="214"/>
      <c r="E862" s="215"/>
    </row>
    <row r="863" spans="1:5">
      <c r="A863" s="213">
        <v>1817201100</v>
      </c>
      <c r="B863" s="213" t="s">
        <v>42</v>
      </c>
      <c r="C863" s="171">
        <v>72000</v>
      </c>
      <c r="D863" s="214">
        <v>70000</v>
      </c>
      <c r="E863" s="215">
        <v>69100</v>
      </c>
    </row>
    <row r="864" spans="1:5">
      <c r="A864" s="213">
        <v>1817201750</v>
      </c>
      <c r="B864" s="213" t="s">
        <v>294</v>
      </c>
      <c r="C864" s="171">
        <v>440000</v>
      </c>
      <c r="D864" s="214">
        <v>400000</v>
      </c>
      <c r="E864" s="215">
        <v>421300</v>
      </c>
    </row>
    <row r="865" spans="1:5">
      <c r="A865" s="275"/>
      <c r="B865" s="267" t="s">
        <v>457</v>
      </c>
      <c r="C865" s="268">
        <f>SUM(C863:C864)</f>
        <v>512000</v>
      </c>
      <c r="D865" s="268">
        <f>SUM(D863:D864)</f>
        <v>470000</v>
      </c>
      <c r="E865" s="268">
        <f>SUM(E863:E864)</f>
        <v>490400</v>
      </c>
    </row>
    <row r="866" spans="1:5">
      <c r="A866" s="275"/>
      <c r="B866" s="275"/>
      <c r="C866" s="171"/>
      <c r="D866" s="275"/>
      <c r="E866" s="299"/>
    </row>
    <row r="867" spans="1:5">
      <c r="A867" s="213"/>
      <c r="B867" s="247" t="s">
        <v>458</v>
      </c>
      <c r="C867" s="171"/>
      <c r="D867" s="214"/>
      <c r="E867" s="215"/>
    </row>
    <row r="868" spans="1:5">
      <c r="A868" s="213">
        <v>1817300100</v>
      </c>
      <c r="B868" s="213" t="s">
        <v>42</v>
      </c>
      <c r="C868" s="171">
        <v>1550000</v>
      </c>
      <c r="D868" s="214">
        <v>1318000</v>
      </c>
      <c r="E868" s="215">
        <v>1411600</v>
      </c>
    </row>
    <row r="869" spans="1:5">
      <c r="A869" s="213">
        <v>1817300200</v>
      </c>
      <c r="B869" s="213" t="s">
        <v>42</v>
      </c>
      <c r="C869" s="171">
        <v>182000</v>
      </c>
      <c r="D869" s="214">
        <v>343000</v>
      </c>
      <c r="E869" s="215">
        <v>147600</v>
      </c>
    </row>
    <row r="870" spans="1:5">
      <c r="A870" s="213">
        <v>1817300430</v>
      </c>
      <c r="B870" s="213" t="s">
        <v>289</v>
      </c>
      <c r="C870" s="171">
        <v>12000</v>
      </c>
      <c r="D870" s="214">
        <v>12000</v>
      </c>
      <c r="E870" s="215">
        <v>11400</v>
      </c>
    </row>
    <row r="871" spans="1:5">
      <c r="A871" s="213">
        <v>1817300440</v>
      </c>
      <c r="B871" s="213" t="s">
        <v>459</v>
      </c>
      <c r="C871" s="171">
        <v>7000</v>
      </c>
      <c r="D871" s="214">
        <v>7000</v>
      </c>
      <c r="E871" s="215">
        <v>6400</v>
      </c>
    </row>
    <row r="872" spans="1:5">
      <c r="A872" s="213">
        <v>1817300470</v>
      </c>
      <c r="B872" s="213" t="s">
        <v>291</v>
      </c>
      <c r="C872" s="171">
        <v>6000</v>
      </c>
      <c r="D872" s="214">
        <v>8000</v>
      </c>
      <c r="E872" s="215">
        <v>5600</v>
      </c>
    </row>
    <row r="873" spans="1:5">
      <c r="A873" s="213">
        <v>1817300521</v>
      </c>
      <c r="B873" s="213" t="s">
        <v>303</v>
      </c>
      <c r="C873" s="171">
        <v>49000</v>
      </c>
      <c r="D873" s="214">
        <v>60500</v>
      </c>
      <c r="E873" s="215">
        <v>84100</v>
      </c>
    </row>
    <row r="874" spans="1:5">
      <c r="A874" s="213">
        <v>1817300540</v>
      </c>
      <c r="B874" s="213" t="s">
        <v>276</v>
      </c>
      <c r="C874" s="171">
        <v>6000</v>
      </c>
      <c r="D874" s="214">
        <v>6000</v>
      </c>
      <c r="E874" s="215">
        <v>5900</v>
      </c>
    </row>
    <row r="875" spans="1:5">
      <c r="A875" s="213">
        <v>1817300740</v>
      </c>
      <c r="B875" s="213" t="s">
        <v>279</v>
      </c>
      <c r="C875" s="171">
        <v>10000</v>
      </c>
      <c r="D875" s="214">
        <v>10000</v>
      </c>
      <c r="E875" s="215">
        <v>10100</v>
      </c>
    </row>
    <row r="876" spans="1:5">
      <c r="A876" s="213">
        <v>1817300750</v>
      </c>
      <c r="B876" s="213" t="s">
        <v>294</v>
      </c>
      <c r="C876" s="171">
        <v>5000</v>
      </c>
      <c r="D876" s="214">
        <v>6000</v>
      </c>
      <c r="E876" s="215">
        <v>13900</v>
      </c>
    </row>
    <row r="877" spans="1:5">
      <c r="A877" s="213">
        <v>1817300780</v>
      </c>
      <c r="B877" s="213" t="s">
        <v>280</v>
      </c>
      <c r="C877" s="171">
        <v>5000</v>
      </c>
      <c r="D877" s="214">
        <v>3000</v>
      </c>
      <c r="E877" s="215">
        <v>2600</v>
      </c>
    </row>
    <row r="878" spans="1:5">
      <c r="A878" s="275"/>
      <c r="B878" s="267" t="s">
        <v>460</v>
      </c>
      <c r="C878" s="268">
        <f>SUM(C868:C877)</f>
        <v>1832000</v>
      </c>
      <c r="D878" s="268">
        <f>SUM(D868:D877)</f>
        <v>1773500</v>
      </c>
      <c r="E878" s="268">
        <f>SUM(E868:E877)</f>
        <v>1699200</v>
      </c>
    </row>
    <row r="879" spans="1:5">
      <c r="E879" s="245">
        <v>34</v>
      </c>
    </row>
    <row r="881" spans="1:5" ht="15.75" thickBot="1"/>
    <row r="882" spans="1:5" ht="30.75" customHeight="1" thickBot="1">
      <c r="A882" s="216" t="s">
        <v>146</v>
      </c>
      <c r="B882" s="216" t="s">
        <v>147</v>
      </c>
      <c r="C882" s="217" t="s">
        <v>654</v>
      </c>
      <c r="D882" s="218" t="s">
        <v>76</v>
      </c>
      <c r="E882" s="219" t="s">
        <v>655</v>
      </c>
    </row>
    <row r="883" spans="1:5">
      <c r="A883" s="213"/>
      <c r="B883" s="213"/>
      <c r="C883" s="214"/>
      <c r="D883" s="214"/>
      <c r="E883" s="215"/>
    </row>
    <row r="884" spans="1:5">
      <c r="A884" s="213"/>
      <c r="B884" s="252" t="s">
        <v>199</v>
      </c>
      <c r="C884" s="214"/>
      <c r="D884" s="214"/>
      <c r="E884" s="215"/>
    </row>
    <row r="885" spans="1:5">
      <c r="A885" s="213">
        <v>1817600100</v>
      </c>
      <c r="B885" s="213" t="s">
        <v>42</v>
      </c>
      <c r="C885" s="171">
        <v>282000</v>
      </c>
      <c r="D885" s="214">
        <v>282000</v>
      </c>
      <c r="E885" s="215">
        <v>278400</v>
      </c>
    </row>
    <row r="886" spans="1:5">
      <c r="A886" s="213">
        <v>1817600200</v>
      </c>
      <c r="B886" s="213" t="s">
        <v>42</v>
      </c>
      <c r="C886" s="171">
        <v>0</v>
      </c>
      <c r="D886" s="214">
        <v>0</v>
      </c>
      <c r="E886" s="215">
        <v>1900</v>
      </c>
    </row>
    <row r="887" spans="1:5">
      <c r="A887" s="213">
        <v>1817600780</v>
      </c>
      <c r="B887" s="213" t="s">
        <v>280</v>
      </c>
      <c r="C887" s="171">
        <v>48000</v>
      </c>
      <c r="D887" s="214">
        <v>48000</v>
      </c>
      <c r="E887" s="215">
        <v>47800</v>
      </c>
    </row>
    <row r="888" spans="1:5">
      <c r="A888" s="213"/>
      <c r="B888" s="277" t="s">
        <v>461</v>
      </c>
      <c r="C888" s="278">
        <f>SUM(C885:C887)</f>
        <v>330000</v>
      </c>
      <c r="D888" s="278">
        <f>SUM(D885:D887)</f>
        <v>330000</v>
      </c>
      <c r="E888" s="278">
        <f>SUM(E885:E887)</f>
        <v>328100</v>
      </c>
    </row>
    <row r="889" spans="1:5">
      <c r="A889" s="213"/>
      <c r="B889" s="272"/>
      <c r="C889" s="171"/>
      <c r="D889" s="214"/>
      <c r="E889" s="302"/>
    </row>
    <row r="890" spans="1:5">
      <c r="A890" s="213">
        <v>1817601780</v>
      </c>
      <c r="B890" s="277" t="s">
        <v>462</v>
      </c>
      <c r="C890" s="278">
        <v>110000</v>
      </c>
      <c r="D890" s="278">
        <v>77000</v>
      </c>
      <c r="E890" s="278">
        <v>73200</v>
      </c>
    </row>
    <row r="891" spans="1:5">
      <c r="A891" s="213"/>
      <c r="B891" s="272"/>
      <c r="C891" s="171"/>
      <c r="D891" s="214"/>
      <c r="E891" s="302"/>
    </row>
    <row r="892" spans="1:5">
      <c r="A892" s="213"/>
      <c r="B892" s="277" t="s">
        <v>463</v>
      </c>
      <c r="C892" s="171"/>
      <c r="D892" s="301"/>
      <c r="E892" s="278"/>
    </row>
    <row r="893" spans="1:5">
      <c r="A893" s="213">
        <v>1817602100</v>
      </c>
      <c r="B893" s="213" t="s">
        <v>42</v>
      </c>
      <c r="C893" s="171">
        <v>108000</v>
      </c>
      <c r="D893" s="214">
        <v>108000</v>
      </c>
      <c r="E893" s="214">
        <v>80800</v>
      </c>
    </row>
    <row r="894" spans="1:5">
      <c r="A894" s="213">
        <v>1817602200</v>
      </c>
      <c r="B894" s="213" t="s">
        <v>42</v>
      </c>
      <c r="C894" s="171">
        <v>0</v>
      </c>
      <c r="D894" s="214">
        <v>0</v>
      </c>
      <c r="E894" s="214">
        <v>22900</v>
      </c>
    </row>
    <row r="895" spans="1:5">
      <c r="A895" s="213">
        <v>1817602780</v>
      </c>
      <c r="B895" s="213" t="s">
        <v>309</v>
      </c>
      <c r="C895" s="171">
        <v>13000</v>
      </c>
      <c r="D895" s="214">
        <v>15000</v>
      </c>
      <c r="E895" s="214">
        <v>16200</v>
      </c>
    </row>
    <row r="896" spans="1:5">
      <c r="A896" s="213"/>
      <c r="B896" s="277" t="s">
        <v>464</v>
      </c>
      <c r="C896" s="301">
        <f>SUM(C893:C895)</f>
        <v>121000</v>
      </c>
      <c r="D896" s="301">
        <f>SUM(D893:D895)</f>
        <v>123000</v>
      </c>
      <c r="E896" s="301">
        <f>SUM(E893:E895)</f>
        <v>119900</v>
      </c>
    </row>
    <row r="897" spans="1:5">
      <c r="A897" s="213"/>
      <c r="B897" s="272"/>
      <c r="C897" s="171"/>
      <c r="D897" s="214"/>
      <c r="E897" s="214"/>
    </row>
    <row r="898" spans="1:5">
      <c r="A898" s="213"/>
      <c r="B898" s="247" t="s">
        <v>465</v>
      </c>
      <c r="C898" s="171"/>
      <c r="D898" s="214"/>
      <c r="E898" s="215"/>
    </row>
    <row r="899" spans="1:5">
      <c r="A899" s="213">
        <v>1817700100</v>
      </c>
      <c r="B899" s="213" t="s">
        <v>42</v>
      </c>
      <c r="C899" s="171">
        <v>2034000</v>
      </c>
      <c r="D899" s="214">
        <v>1847000</v>
      </c>
      <c r="E899" s="215">
        <v>1695400</v>
      </c>
    </row>
    <row r="900" spans="1:5">
      <c r="A900" s="213">
        <v>1817700200</v>
      </c>
      <c r="B900" s="213" t="s">
        <v>42</v>
      </c>
      <c r="C900" s="171">
        <v>2360000</v>
      </c>
      <c r="D900" s="214">
        <v>1805000</v>
      </c>
      <c r="E900" s="215">
        <v>1586500</v>
      </c>
    </row>
    <row r="901" spans="1:5">
      <c r="A901" s="213">
        <v>1817700750</v>
      </c>
      <c r="B901" s="213" t="s">
        <v>294</v>
      </c>
      <c r="C901" s="171">
        <v>50000</v>
      </c>
      <c r="D901" s="214">
        <v>50000</v>
      </c>
      <c r="E901" s="215">
        <v>73600</v>
      </c>
    </row>
    <row r="902" spans="1:5">
      <c r="A902" s="213">
        <v>1817700781</v>
      </c>
      <c r="B902" s="213" t="s">
        <v>466</v>
      </c>
      <c r="C902" s="171">
        <v>45000</v>
      </c>
      <c r="D902" s="214">
        <v>22000</v>
      </c>
      <c r="E902" s="215">
        <v>20400</v>
      </c>
    </row>
    <row r="903" spans="1:5">
      <c r="A903" s="275"/>
      <c r="B903" s="267" t="s">
        <v>467</v>
      </c>
      <c r="C903" s="268">
        <f>SUM(C899:C902)</f>
        <v>4489000</v>
      </c>
      <c r="D903" s="268">
        <f>SUM(D899:D902)</f>
        <v>3724000</v>
      </c>
      <c r="E903" s="268">
        <f>SUM(E899:E902)</f>
        <v>3375900</v>
      </c>
    </row>
    <row r="904" spans="1:5">
      <c r="A904" s="275"/>
      <c r="B904" s="267"/>
      <c r="C904" s="171"/>
      <c r="D904" s="268"/>
    </row>
    <row r="905" spans="1:5">
      <c r="A905" s="213"/>
      <c r="B905" s="247" t="s">
        <v>206</v>
      </c>
      <c r="C905" s="171"/>
      <c r="D905" s="274"/>
      <c r="E905" s="215"/>
    </row>
    <row r="906" spans="1:5">
      <c r="A906" s="213">
        <v>1817702100</v>
      </c>
      <c r="B906" s="213" t="s">
        <v>42</v>
      </c>
      <c r="C906" s="171">
        <v>152000</v>
      </c>
      <c r="D906" s="214">
        <v>169000</v>
      </c>
      <c r="E906" s="215">
        <v>161700</v>
      </c>
    </row>
    <row r="907" spans="1:5">
      <c r="A907" s="213">
        <v>1817702200</v>
      </c>
      <c r="B907" s="213" t="s">
        <v>42</v>
      </c>
      <c r="C907" s="171">
        <v>25000</v>
      </c>
      <c r="D907" s="214">
        <v>0</v>
      </c>
      <c r="E907" s="215">
        <v>0</v>
      </c>
    </row>
    <row r="908" spans="1:5">
      <c r="A908" s="213">
        <v>1817702430</v>
      </c>
      <c r="B908" s="213" t="s">
        <v>289</v>
      </c>
      <c r="C908" s="171">
        <v>8500</v>
      </c>
      <c r="D908" s="214">
        <v>8500</v>
      </c>
      <c r="E908" s="215">
        <v>8400</v>
      </c>
    </row>
    <row r="909" spans="1:5">
      <c r="A909" s="213">
        <v>1817702540</v>
      </c>
      <c r="B909" s="213" t="s">
        <v>468</v>
      </c>
      <c r="C909" s="171">
        <v>4500</v>
      </c>
      <c r="D909" s="214">
        <v>4500</v>
      </c>
      <c r="E909" s="215">
        <v>3800</v>
      </c>
    </row>
    <row r="910" spans="1:5">
      <c r="A910" s="213">
        <v>1817702740</v>
      </c>
      <c r="B910" s="213" t="s">
        <v>279</v>
      </c>
      <c r="C910" s="171">
        <v>10000</v>
      </c>
      <c r="D910" s="214">
        <v>10000</v>
      </c>
      <c r="E910" s="215">
        <v>8300</v>
      </c>
    </row>
    <row r="911" spans="1:5">
      <c r="A911" s="213">
        <v>1817702750</v>
      </c>
      <c r="B911" s="213" t="s">
        <v>294</v>
      </c>
      <c r="C911" s="171">
        <v>5000</v>
      </c>
      <c r="D911" s="214">
        <v>5000</v>
      </c>
      <c r="E911" s="215">
        <v>7000</v>
      </c>
    </row>
    <row r="912" spans="1:5">
      <c r="A912" s="213">
        <v>1817702780</v>
      </c>
      <c r="B912" s="213" t="s">
        <v>280</v>
      </c>
      <c r="C912" s="171">
        <v>4000</v>
      </c>
      <c r="D912" s="214">
        <v>4000</v>
      </c>
      <c r="E912" s="215">
        <v>3600</v>
      </c>
    </row>
    <row r="913" spans="1:5">
      <c r="A913" s="275"/>
      <c r="B913" s="267" t="s">
        <v>469</v>
      </c>
      <c r="C913" s="268">
        <f>SUM(C906:C912)</f>
        <v>209000</v>
      </c>
      <c r="D913" s="268">
        <f>SUM(D906:D912)</f>
        <v>201000</v>
      </c>
      <c r="E913" s="268">
        <f>SUM(E906:E912)</f>
        <v>192800</v>
      </c>
    </row>
    <row r="914" spans="1:5">
      <c r="A914" s="275"/>
      <c r="B914" s="267"/>
      <c r="C914" s="171"/>
      <c r="D914" s="268"/>
      <c r="E914" s="268"/>
    </row>
    <row r="915" spans="1:5">
      <c r="A915" s="213"/>
      <c r="B915" s="267" t="s">
        <v>470</v>
      </c>
      <c r="C915" s="171"/>
      <c r="D915" s="214"/>
      <c r="E915" s="215"/>
    </row>
    <row r="916" spans="1:5">
      <c r="A916" s="213">
        <v>1817800840</v>
      </c>
      <c r="B916" s="213" t="s">
        <v>309</v>
      </c>
      <c r="C916" s="171">
        <v>1750000</v>
      </c>
      <c r="D916" s="214">
        <v>1750000</v>
      </c>
      <c r="E916" s="215">
        <v>1764500</v>
      </c>
    </row>
    <row r="917" spans="1:5">
      <c r="A917" s="213">
        <v>1817801100</v>
      </c>
      <c r="B917" s="213" t="s">
        <v>42</v>
      </c>
      <c r="C917" s="171">
        <v>57000</v>
      </c>
      <c r="D917" s="214">
        <v>52000</v>
      </c>
      <c r="E917" s="215">
        <v>48200</v>
      </c>
    </row>
    <row r="918" spans="1:5">
      <c r="A918" s="213">
        <v>1817801200</v>
      </c>
      <c r="B918" s="213" t="s">
        <v>42</v>
      </c>
      <c r="C918" s="171">
        <v>875000</v>
      </c>
      <c r="D918" s="214">
        <v>870000</v>
      </c>
      <c r="E918" s="215">
        <v>846000</v>
      </c>
    </row>
    <row r="919" spans="1:5">
      <c r="A919" s="213">
        <v>1817801750</v>
      </c>
      <c r="B919" s="213" t="s">
        <v>294</v>
      </c>
      <c r="C919" s="171">
        <v>40000</v>
      </c>
      <c r="D919" s="214">
        <v>50000</v>
      </c>
      <c r="E919" s="215">
        <v>65000</v>
      </c>
    </row>
    <row r="920" spans="1:5">
      <c r="A920" s="213"/>
      <c r="B920" s="267" t="s">
        <v>471</v>
      </c>
      <c r="C920" s="276">
        <f>SUM(C916:C919)</f>
        <v>2722000</v>
      </c>
      <c r="D920" s="276">
        <f>SUM(D916:D919)</f>
        <v>2722000</v>
      </c>
      <c r="E920" s="276">
        <f>SUM(E916:E919)</f>
        <v>2723700</v>
      </c>
    </row>
    <row r="921" spans="1:5" ht="15.75">
      <c r="A921" s="253"/>
      <c r="B921" s="253"/>
      <c r="C921" s="171"/>
      <c r="D921" s="254"/>
      <c r="E921" s="255"/>
    </row>
    <row r="922" spans="1:5">
      <c r="A922" s="213"/>
      <c r="B922" s="303" t="s">
        <v>210</v>
      </c>
      <c r="C922" s="171"/>
      <c r="D922" s="214"/>
    </row>
    <row r="923" spans="1:5">
      <c r="A923" s="213">
        <v>1817900100</v>
      </c>
      <c r="B923" s="213" t="s">
        <v>42</v>
      </c>
      <c r="C923" s="171">
        <v>211000</v>
      </c>
      <c r="D923" s="214">
        <v>210000</v>
      </c>
      <c r="E923" s="215">
        <v>146600</v>
      </c>
    </row>
    <row r="924" spans="1:5">
      <c r="A924" s="213">
        <v>1817900200</v>
      </c>
      <c r="B924" s="213" t="s">
        <v>42</v>
      </c>
      <c r="C924" s="171">
        <v>0</v>
      </c>
      <c r="D924" s="214">
        <v>0</v>
      </c>
      <c r="E924" s="215">
        <v>51100</v>
      </c>
    </row>
    <row r="925" spans="1:5">
      <c r="A925" s="213">
        <v>1817900430</v>
      </c>
      <c r="B925" s="213" t="s">
        <v>335</v>
      </c>
      <c r="C925" s="171">
        <v>35000</v>
      </c>
      <c r="D925" s="214">
        <v>34000</v>
      </c>
      <c r="E925" s="215">
        <v>29600</v>
      </c>
    </row>
    <row r="926" spans="1:5">
      <c r="A926" s="213">
        <v>1817900434</v>
      </c>
      <c r="B926" s="213" t="s">
        <v>472</v>
      </c>
      <c r="C926" s="171">
        <v>60000</v>
      </c>
      <c r="D926" s="214">
        <v>60000</v>
      </c>
      <c r="E926" s="215">
        <v>56400</v>
      </c>
    </row>
    <row r="927" spans="1:5">
      <c r="A927" s="213">
        <v>1817900540</v>
      </c>
      <c r="B927" s="213" t="s">
        <v>473</v>
      </c>
      <c r="C927" s="171">
        <v>6000</v>
      </c>
      <c r="D927" s="214">
        <v>6000</v>
      </c>
      <c r="E927" s="215">
        <v>5600</v>
      </c>
    </row>
    <row r="928" spans="1:5">
      <c r="A928" s="213">
        <v>1817900740</v>
      </c>
      <c r="B928" s="213" t="s">
        <v>279</v>
      </c>
      <c r="C928" s="171">
        <v>13000</v>
      </c>
      <c r="D928" s="214">
        <v>13000</v>
      </c>
      <c r="E928" s="215">
        <v>11400</v>
      </c>
    </row>
    <row r="929" spans="1:5">
      <c r="A929" s="213">
        <v>1817900780</v>
      </c>
      <c r="B929" s="213" t="s">
        <v>280</v>
      </c>
      <c r="C929" s="171">
        <v>3000</v>
      </c>
      <c r="D929" s="214">
        <v>3000</v>
      </c>
      <c r="E929" s="215">
        <v>2000</v>
      </c>
    </row>
    <row r="930" spans="1:5">
      <c r="A930" s="213"/>
      <c r="B930" s="277" t="s">
        <v>474</v>
      </c>
      <c r="C930" s="278">
        <f>SUM(C923:C929)</f>
        <v>328000</v>
      </c>
      <c r="D930" s="278">
        <f>SUM(D923:D929)</f>
        <v>326000</v>
      </c>
      <c r="E930" s="278">
        <f>SUM(E923:E929)</f>
        <v>302700</v>
      </c>
    </row>
    <row r="931" spans="1:5">
      <c r="A931" s="213"/>
      <c r="B931" s="248"/>
      <c r="C931" s="221"/>
      <c r="D931" s="214"/>
      <c r="E931" s="245">
        <v>35</v>
      </c>
    </row>
    <row r="932" spans="1:5">
      <c r="A932" s="213"/>
      <c r="B932" s="248"/>
      <c r="C932" s="214"/>
      <c r="D932" s="214"/>
      <c r="E932" s="245"/>
    </row>
    <row r="933" spans="1:5" ht="15.75" thickBot="1">
      <c r="A933" s="213"/>
      <c r="B933" s="248"/>
      <c r="C933" s="214"/>
      <c r="D933" s="214"/>
      <c r="E933" s="245"/>
    </row>
    <row r="934" spans="1:5" ht="30.75" customHeight="1" thickBot="1">
      <c r="A934" s="216" t="s">
        <v>146</v>
      </c>
      <c r="B934" s="216" t="s">
        <v>147</v>
      </c>
      <c r="C934" s="217" t="s">
        <v>654</v>
      </c>
      <c r="D934" s="218" t="s">
        <v>76</v>
      </c>
      <c r="E934" s="219" t="s">
        <v>655</v>
      </c>
    </row>
    <row r="935" spans="1:5">
      <c r="A935" s="213"/>
      <c r="B935" s="248"/>
      <c r="C935" s="214"/>
      <c r="D935" s="214"/>
      <c r="E935" s="245"/>
    </row>
    <row r="936" spans="1:5">
      <c r="A936" s="213">
        <v>1817901580</v>
      </c>
      <c r="B936" s="304" t="s">
        <v>475</v>
      </c>
      <c r="C936" s="214"/>
      <c r="D936" s="214"/>
      <c r="E936" s="305"/>
    </row>
    <row r="937" spans="1:5">
      <c r="A937" s="213">
        <v>1817901430</v>
      </c>
      <c r="B937" s="213" t="s">
        <v>335</v>
      </c>
      <c r="C937" s="171">
        <v>30000</v>
      </c>
      <c r="D937" s="214">
        <v>30000</v>
      </c>
      <c r="E937" s="215">
        <v>29600</v>
      </c>
    </row>
    <row r="938" spans="1:5">
      <c r="A938" s="213">
        <v>1817901434</v>
      </c>
      <c r="B938" s="213" t="s">
        <v>472</v>
      </c>
      <c r="C938" s="171">
        <v>60000</v>
      </c>
      <c r="D938" s="214">
        <v>60000</v>
      </c>
      <c r="E938" s="215">
        <v>56400</v>
      </c>
    </row>
    <row r="939" spans="1:5">
      <c r="A939" s="213">
        <v>1817901540</v>
      </c>
      <c r="B939" s="213" t="s">
        <v>276</v>
      </c>
      <c r="C939" s="171">
        <v>3000</v>
      </c>
      <c r="D939" s="214">
        <v>3000</v>
      </c>
      <c r="E939" s="215">
        <v>2500</v>
      </c>
    </row>
    <row r="940" spans="1:5">
      <c r="A940" s="213">
        <v>1817901780</v>
      </c>
      <c r="B940" s="213" t="s">
        <v>280</v>
      </c>
      <c r="C940" s="171">
        <v>3000</v>
      </c>
      <c r="D940" s="214">
        <v>4000</v>
      </c>
      <c r="E940" s="215">
        <v>1600</v>
      </c>
    </row>
    <row r="941" spans="1:5">
      <c r="A941" s="213"/>
      <c r="B941" s="306" t="s">
        <v>476</v>
      </c>
      <c r="C941" s="301">
        <f>SUM(C937:C940)</f>
        <v>96000</v>
      </c>
      <c r="D941" s="301">
        <f>SUM(D937:D940)</f>
        <v>97000</v>
      </c>
      <c r="E941" s="301">
        <f>SUM(E937:E940)</f>
        <v>90100</v>
      </c>
    </row>
    <row r="942" spans="1:5">
      <c r="A942" s="213"/>
      <c r="B942" s="248"/>
      <c r="C942" s="171"/>
      <c r="D942" s="214"/>
      <c r="E942" s="215"/>
    </row>
    <row r="943" spans="1:5">
      <c r="A943" s="229"/>
      <c r="B943" s="230" t="s">
        <v>211</v>
      </c>
      <c r="C943" s="233">
        <f>C762+C774+C784+C812+C814+C826+C847+C849+C856+C858+C860+C865+C878+C888+C890+C903+C913+C920+C930+C941+C896</f>
        <v>71007500</v>
      </c>
      <c r="D943" s="233">
        <f>D762+D774+D784+D812+D814+D826+D847+D849+D856+D858+D860+D865+D878+D888+D890+D903+D913+D920+D930+D941+D896</f>
        <v>63920000</v>
      </c>
      <c r="E943" s="233">
        <f>E762+E774+E784+E812+E814+E826+E847+E849+E856+E858+E860+E865+E878+E888+E890+E903+E913+E920+E930+E941+E896</f>
        <v>68207700</v>
      </c>
    </row>
    <row r="944" spans="1:5">
      <c r="A944" s="229"/>
      <c r="B944" s="235"/>
      <c r="C944" s="171"/>
      <c r="D944" s="280"/>
      <c r="E944" s="280"/>
    </row>
    <row r="945" spans="1:5">
      <c r="C945" s="171"/>
    </row>
    <row r="946" spans="1:5">
      <c r="A946" s="229"/>
      <c r="B946" s="235"/>
      <c r="C946" s="171"/>
      <c r="D946" s="280"/>
      <c r="E946" s="280"/>
    </row>
    <row r="947" spans="1:5">
      <c r="A947" s="229"/>
      <c r="B947" s="227" t="s">
        <v>477</v>
      </c>
      <c r="C947" s="171"/>
      <c r="D947" s="214"/>
      <c r="E947" s="232"/>
    </row>
    <row r="948" spans="1:5">
      <c r="A948" s="229"/>
      <c r="B948" s="267"/>
      <c r="C948" s="171"/>
      <c r="D948" s="214"/>
      <c r="E948" s="232"/>
    </row>
    <row r="949" spans="1:5">
      <c r="A949" s="307">
        <v>1820000810</v>
      </c>
      <c r="B949" s="267" t="s">
        <v>282</v>
      </c>
      <c r="C949" s="301">
        <v>2550000</v>
      </c>
      <c r="D949" s="301">
        <v>2360000</v>
      </c>
      <c r="E949" s="305">
        <v>2234200</v>
      </c>
    </row>
    <row r="950" spans="1:5">
      <c r="A950" s="229"/>
      <c r="B950" s="267"/>
      <c r="C950" s="171"/>
      <c r="D950" s="214"/>
      <c r="E950" s="232"/>
    </row>
    <row r="951" spans="1:5">
      <c r="A951" s="213"/>
      <c r="B951" s="247" t="s">
        <v>478</v>
      </c>
      <c r="C951" s="171"/>
      <c r="D951" s="214"/>
      <c r="E951" s="215"/>
    </row>
    <row r="952" spans="1:5">
      <c r="A952" s="213">
        <v>1822000100</v>
      </c>
      <c r="B952" s="213" t="s">
        <v>42</v>
      </c>
      <c r="C952" s="171">
        <v>183000</v>
      </c>
      <c r="D952" s="214">
        <v>167000</v>
      </c>
      <c r="E952" s="215">
        <v>163200</v>
      </c>
    </row>
    <row r="953" spans="1:5">
      <c r="A953" s="213">
        <v>1822000780</v>
      </c>
      <c r="B953" s="213" t="s">
        <v>280</v>
      </c>
      <c r="C953" s="171">
        <v>9500</v>
      </c>
      <c r="D953" s="214">
        <v>9500</v>
      </c>
      <c r="E953" s="215">
        <v>8000</v>
      </c>
    </row>
    <row r="954" spans="1:5">
      <c r="A954" s="275"/>
      <c r="B954" s="267" t="s">
        <v>479</v>
      </c>
      <c r="C954" s="268">
        <f>SUM(C952:C953)</f>
        <v>192500</v>
      </c>
      <c r="D954" s="268">
        <f>SUM(D952:D953)</f>
        <v>176500</v>
      </c>
      <c r="E954" s="268">
        <f>SUM(E952:E953)</f>
        <v>171200</v>
      </c>
    </row>
    <row r="955" spans="1:5">
      <c r="A955" s="275"/>
      <c r="B955" s="229"/>
      <c r="C955" s="171"/>
      <c r="D955" s="275"/>
      <c r="E955" s="232"/>
    </row>
    <row r="956" spans="1:5">
      <c r="A956" s="277"/>
      <c r="B956" s="277"/>
      <c r="C956" s="171"/>
      <c r="D956" s="278"/>
      <c r="E956" s="284"/>
    </row>
    <row r="957" spans="1:5">
      <c r="A957" s="272"/>
      <c r="B957" s="252" t="s">
        <v>480</v>
      </c>
      <c r="C957" s="171"/>
      <c r="D957" s="214"/>
      <c r="E957" s="232"/>
    </row>
    <row r="958" spans="1:5">
      <c r="A958" s="213">
        <v>1826200100</v>
      </c>
      <c r="B958" s="213" t="s">
        <v>42</v>
      </c>
      <c r="C958" s="171">
        <v>195000</v>
      </c>
      <c r="D958" s="214">
        <v>185000</v>
      </c>
      <c r="E958" s="215">
        <v>184100</v>
      </c>
    </row>
    <row r="959" spans="1:5">
      <c r="A959" s="213">
        <v>1826200430</v>
      </c>
      <c r="B959" s="213" t="s">
        <v>481</v>
      </c>
      <c r="C959" s="171">
        <v>11000</v>
      </c>
      <c r="D959" s="214">
        <v>8000</v>
      </c>
      <c r="E959" s="215">
        <v>8700</v>
      </c>
    </row>
    <row r="960" spans="1:5">
      <c r="A960" s="213">
        <v>1826200434</v>
      </c>
      <c r="B960" s="213" t="s">
        <v>482</v>
      </c>
      <c r="C960" s="171">
        <v>10000</v>
      </c>
      <c r="D960" s="214">
        <v>9000</v>
      </c>
      <c r="E960" s="215">
        <v>2300</v>
      </c>
    </row>
    <row r="961" spans="1:5">
      <c r="A961" s="213">
        <v>1826200470</v>
      </c>
      <c r="B961" s="213" t="s">
        <v>291</v>
      </c>
      <c r="C961" s="171">
        <v>2000</v>
      </c>
      <c r="D961" s="214">
        <v>3000</v>
      </c>
      <c r="E961" s="215">
        <v>1400</v>
      </c>
    </row>
    <row r="962" spans="1:5">
      <c r="A962" s="213">
        <v>1826200540</v>
      </c>
      <c r="B962" s="213" t="s">
        <v>276</v>
      </c>
      <c r="C962" s="171">
        <v>1500</v>
      </c>
      <c r="D962" s="214">
        <v>1500</v>
      </c>
      <c r="E962" s="215">
        <v>1300</v>
      </c>
    </row>
    <row r="963" spans="1:5">
      <c r="A963" s="213">
        <v>1826200570</v>
      </c>
      <c r="B963" s="213" t="s">
        <v>332</v>
      </c>
      <c r="C963" s="171">
        <v>2500</v>
      </c>
      <c r="D963" s="214">
        <v>2500</v>
      </c>
      <c r="E963" s="215">
        <v>2100</v>
      </c>
    </row>
    <row r="964" spans="1:5">
      <c r="A964" s="213">
        <v>1826200740</v>
      </c>
      <c r="B964" s="213" t="s">
        <v>483</v>
      </c>
      <c r="C964" s="171">
        <v>18000</v>
      </c>
      <c r="D964" s="214">
        <v>15000</v>
      </c>
      <c r="E964" s="215">
        <v>7300</v>
      </c>
    </row>
    <row r="965" spans="1:5">
      <c r="A965" s="213">
        <v>1826200780</v>
      </c>
      <c r="B965" s="213" t="s">
        <v>280</v>
      </c>
      <c r="C965" s="171">
        <v>1500</v>
      </c>
      <c r="D965" s="214">
        <v>3000</v>
      </c>
      <c r="E965" s="215">
        <v>300</v>
      </c>
    </row>
    <row r="966" spans="1:5">
      <c r="A966" s="213"/>
      <c r="B966" s="277" t="s">
        <v>484</v>
      </c>
      <c r="C966" s="278">
        <f>SUM(C958:C965)</f>
        <v>241500</v>
      </c>
      <c r="D966" s="278">
        <f>SUM(D958:D965)</f>
        <v>227000</v>
      </c>
      <c r="E966" s="278">
        <f>SUM(E958:E965)</f>
        <v>207500</v>
      </c>
    </row>
    <row r="967" spans="1:5">
      <c r="A967" s="213"/>
      <c r="B967" s="277"/>
      <c r="C967" s="171"/>
      <c r="D967" s="278"/>
      <c r="E967" s="278"/>
    </row>
    <row r="968" spans="1:5">
      <c r="A968" s="213"/>
      <c r="B968" s="247" t="s">
        <v>212</v>
      </c>
      <c r="C968" s="171"/>
      <c r="D968" s="274"/>
      <c r="E968" s="215"/>
    </row>
    <row r="969" spans="1:5">
      <c r="A969" s="213">
        <v>1826201100</v>
      </c>
      <c r="B969" s="213" t="s">
        <v>42</v>
      </c>
      <c r="C969" s="171">
        <v>382000</v>
      </c>
      <c r="D969" s="214">
        <v>374000</v>
      </c>
      <c r="E969" s="215">
        <v>369800</v>
      </c>
    </row>
    <row r="970" spans="1:5">
      <c r="A970" s="213">
        <v>1826201430</v>
      </c>
      <c r="B970" s="213" t="s">
        <v>289</v>
      </c>
      <c r="C970" s="171">
        <v>32000</v>
      </c>
      <c r="D970" s="214">
        <v>33000</v>
      </c>
      <c r="E970" s="215">
        <v>29200</v>
      </c>
    </row>
    <row r="971" spans="1:5">
      <c r="A971" s="213">
        <v>1826201434</v>
      </c>
      <c r="B971" s="213" t="s">
        <v>372</v>
      </c>
      <c r="C971" s="171">
        <v>60000</v>
      </c>
      <c r="D971" s="214">
        <v>60000</v>
      </c>
      <c r="E971" s="215">
        <v>56400</v>
      </c>
    </row>
    <row r="972" spans="1:5">
      <c r="A972" s="213">
        <v>1826201470</v>
      </c>
      <c r="B972" s="213" t="s">
        <v>291</v>
      </c>
      <c r="C972" s="171">
        <v>6000</v>
      </c>
      <c r="D972" s="214">
        <v>6000</v>
      </c>
      <c r="E972" s="215">
        <v>4400</v>
      </c>
    </row>
    <row r="973" spans="1:5">
      <c r="A973" s="213">
        <v>1826201540</v>
      </c>
      <c r="B973" s="213" t="s">
        <v>276</v>
      </c>
      <c r="C973" s="171">
        <v>3500</v>
      </c>
      <c r="D973" s="214">
        <v>3500</v>
      </c>
      <c r="E973" s="215">
        <v>3200</v>
      </c>
    </row>
    <row r="974" spans="1:5">
      <c r="A974" s="213">
        <v>1826201740</v>
      </c>
      <c r="B974" s="213" t="s">
        <v>279</v>
      </c>
      <c r="C974" s="171">
        <v>10000</v>
      </c>
      <c r="D974" s="214">
        <v>10000</v>
      </c>
      <c r="E974" s="215">
        <v>8400</v>
      </c>
    </row>
    <row r="975" spans="1:5">
      <c r="A975" s="213">
        <v>1826201780</v>
      </c>
      <c r="B975" s="213" t="s">
        <v>280</v>
      </c>
      <c r="C975" s="171">
        <v>3000</v>
      </c>
      <c r="D975" s="214">
        <v>3000</v>
      </c>
      <c r="E975" s="215">
        <v>2000</v>
      </c>
    </row>
    <row r="976" spans="1:5">
      <c r="A976" s="275"/>
      <c r="B976" s="267" t="s">
        <v>485</v>
      </c>
      <c r="C976" s="268">
        <f>SUM(C969:C975)</f>
        <v>496500</v>
      </c>
      <c r="D976" s="268">
        <f>SUM(D969:D975)</f>
        <v>489500</v>
      </c>
      <c r="E976" s="268">
        <f>SUM(E969:E975)</f>
        <v>473400</v>
      </c>
    </row>
    <row r="977" spans="1:5">
      <c r="A977" s="275"/>
      <c r="B977" s="267"/>
      <c r="C977" s="268"/>
      <c r="D977" s="268"/>
      <c r="E977" s="268"/>
    </row>
    <row r="978" spans="1:5">
      <c r="A978" s="275"/>
      <c r="B978" s="267"/>
      <c r="C978" s="268"/>
      <c r="D978" s="268"/>
      <c r="E978" s="268"/>
    </row>
    <row r="979" spans="1:5">
      <c r="A979" s="275"/>
      <c r="B979" s="267"/>
      <c r="C979" s="268"/>
      <c r="D979" s="268"/>
      <c r="E979" s="268"/>
    </row>
    <row r="980" spans="1:5">
      <c r="A980" s="275"/>
      <c r="B980" s="267"/>
      <c r="C980" s="268"/>
      <c r="D980" s="268"/>
    </row>
    <row r="981" spans="1:5">
      <c r="A981" s="275"/>
      <c r="B981" s="267"/>
      <c r="C981" s="268"/>
      <c r="D981" s="268"/>
    </row>
    <row r="982" spans="1:5">
      <c r="A982" s="275"/>
      <c r="B982" s="267"/>
      <c r="C982" s="268"/>
      <c r="D982" s="268"/>
      <c r="E982" s="245"/>
    </row>
    <row r="983" spans="1:5">
      <c r="A983" s="275"/>
      <c r="B983" s="267"/>
      <c r="C983" s="268"/>
      <c r="D983" s="268"/>
      <c r="E983" s="245">
        <v>36</v>
      </c>
    </row>
    <row r="984" spans="1:5">
      <c r="A984" s="275"/>
      <c r="B984" s="267"/>
      <c r="C984" s="268"/>
      <c r="D984" s="268"/>
      <c r="E984" s="245"/>
    </row>
    <row r="985" spans="1:5" ht="15.75" thickBot="1">
      <c r="A985" s="275"/>
      <c r="B985" s="267"/>
      <c r="C985" s="268"/>
      <c r="D985" s="268"/>
      <c r="E985" s="245"/>
    </row>
    <row r="986" spans="1:5" ht="33.75" customHeight="1" thickBot="1">
      <c r="A986" s="216" t="s">
        <v>146</v>
      </c>
      <c r="B986" s="216" t="s">
        <v>147</v>
      </c>
      <c r="C986" s="217" t="s">
        <v>654</v>
      </c>
      <c r="D986" s="218" t="s">
        <v>76</v>
      </c>
      <c r="E986" s="219" t="s">
        <v>655</v>
      </c>
    </row>
    <row r="987" spans="1:5">
      <c r="A987" s="213"/>
      <c r="B987" s="213"/>
      <c r="C987" s="214"/>
      <c r="D987" s="214"/>
      <c r="E987" s="215"/>
    </row>
    <row r="988" spans="1:5">
      <c r="A988" s="277"/>
      <c r="B988" s="252" t="s">
        <v>486</v>
      </c>
      <c r="C988" s="214"/>
      <c r="D988" s="214"/>
      <c r="E988" s="284"/>
    </row>
    <row r="989" spans="1:5">
      <c r="A989" s="213">
        <v>1826400100</v>
      </c>
      <c r="B989" s="213" t="s">
        <v>42</v>
      </c>
      <c r="C989" s="171">
        <v>37000</v>
      </c>
      <c r="D989" s="214">
        <v>37000</v>
      </c>
      <c r="E989" s="214">
        <v>32000</v>
      </c>
    </row>
    <row r="990" spans="1:5">
      <c r="A990" s="213">
        <v>1826400200</v>
      </c>
      <c r="B990" s="213" t="s">
        <v>42</v>
      </c>
      <c r="C990" s="171">
        <v>0</v>
      </c>
      <c r="D990" s="214">
        <v>0</v>
      </c>
      <c r="E990" s="215">
        <v>2500</v>
      </c>
    </row>
    <row r="991" spans="1:5">
      <c r="A991" s="213"/>
      <c r="B991" s="306" t="s">
        <v>487</v>
      </c>
      <c r="C991" s="301">
        <f>SUM(C989:C990)</f>
        <v>37000</v>
      </c>
      <c r="D991" s="301">
        <f>SUM(D989:D990)</f>
        <v>37000</v>
      </c>
      <c r="E991" s="301">
        <f>SUM(E989:E990)</f>
        <v>34500</v>
      </c>
    </row>
    <row r="992" spans="1:5">
      <c r="A992" s="213"/>
      <c r="B992" s="213"/>
      <c r="C992" s="171"/>
      <c r="D992" s="214"/>
      <c r="E992" s="215"/>
    </row>
    <row r="993" spans="1:5">
      <c r="A993" s="213"/>
      <c r="B993" s="247" t="s">
        <v>214</v>
      </c>
      <c r="C993" s="171"/>
      <c r="D993" s="214"/>
      <c r="E993" s="215"/>
    </row>
    <row r="994" spans="1:5">
      <c r="A994" s="213">
        <v>1827000100</v>
      </c>
      <c r="B994" s="213" t="s">
        <v>42</v>
      </c>
      <c r="C994" s="171">
        <v>147000</v>
      </c>
      <c r="D994" s="214">
        <v>147000</v>
      </c>
      <c r="E994" s="215">
        <v>130100</v>
      </c>
    </row>
    <row r="995" spans="1:5">
      <c r="A995" s="213">
        <v>1827000580</v>
      </c>
      <c r="B995" s="213" t="s">
        <v>278</v>
      </c>
      <c r="C995" s="171">
        <v>175000</v>
      </c>
      <c r="D995" s="214">
        <v>150000</v>
      </c>
      <c r="E995" s="215">
        <v>145600</v>
      </c>
    </row>
    <row r="996" spans="1:5">
      <c r="A996" s="275"/>
      <c r="B996" s="267" t="s">
        <v>488</v>
      </c>
      <c r="C996" s="268">
        <f>SUM(C994:C995)</f>
        <v>322000</v>
      </c>
      <c r="D996" s="268">
        <f>SUM(D994:D995)</f>
        <v>297000</v>
      </c>
      <c r="E996" s="268">
        <f>SUM(E994:E995)</f>
        <v>275700</v>
      </c>
    </row>
    <row r="997" spans="1:5">
      <c r="A997" s="275"/>
      <c r="B997" s="267"/>
      <c r="C997" s="171"/>
      <c r="D997" s="268"/>
      <c r="E997" s="268"/>
    </row>
    <row r="998" spans="1:5">
      <c r="A998" s="275"/>
      <c r="B998" s="267" t="s">
        <v>489</v>
      </c>
      <c r="C998" s="171"/>
      <c r="D998" s="268"/>
      <c r="E998" s="268"/>
    </row>
    <row r="999" spans="1:5">
      <c r="A999" s="213">
        <v>1828000100</v>
      </c>
      <c r="B999" s="213" t="s">
        <v>42</v>
      </c>
      <c r="C999" s="171">
        <v>196000</v>
      </c>
      <c r="D999" s="215">
        <v>209000</v>
      </c>
      <c r="E999" s="215">
        <v>203800</v>
      </c>
    </row>
    <row r="1000" spans="1:5">
      <c r="A1000" s="213">
        <v>1828000200</v>
      </c>
      <c r="B1000" s="213" t="s">
        <v>42</v>
      </c>
      <c r="C1000" s="171">
        <v>130000</v>
      </c>
      <c r="D1000" s="215">
        <v>85000</v>
      </c>
      <c r="E1000" s="215">
        <v>95700</v>
      </c>
    </row>
    <row r="1001" spans="1:5">
      <c r="A1001" s="213">
        <v>1828000580</v>
      </c>
      <c r="B1001" s="213" t="s">
        <v>278</v>
      </c>
      <c r="C1001" s="171">
        <v>200000</v>
      </c>
      <c r="D1001" s="215">
        <v>200000</v>
      </c>
      <c r="E1001" s="215">
        <v>322100</v>
      </c>
    </row>
    <row r="1002" spans="1:5">
      <c r="A1002" s="213">
        <v>1828000581</v>
      </c>
      <c r="B1002" s="213" t="s">
        <v>658</v>
      </c>
      <c r="C1002" s="171">
        <v>110000</v>
      </c>
      <c r="D1002" s="215">
        <v>0</v>
      </c>
      <c r="E1002" s="215">
        <v>0</v>
      </c>
    </row>
    <row r="1003" spans="1:5">
      <c r="A1003" s="213">
        <v>1828000780</v>
      </c>
      <c r="B1003" s="213" t="s">
        <v>280</v>
      </c>
      <c r="C1003" s="171">
        <v>4000</v>
      </c>
      <c r="D1003" s="215">
        <v>4000</v>
      </c>
      <c r="E1003" s="215">
        <v>6200</v>
      </c>
    </row>
    <row r="1004" spans="1:5">
      <c r="A1004" s="275"/>
      <c r="B1004" s="267" t="s">
        <v>490</v>
      </c>
      <c r="C1004" s="268">
        <f>SUM(C999:C1003)</f>
        <v>640000</v>
      </c>
      <c r="D1004" s="268">
        <f>SUM(D999:D1003)</f>
        <v>498000</v>
      </c>
      <c r="E1004" s="268">
        <f>SUM(E999:E1003)</f>
        <v>627800</v>
      </c>
    </row>
    <row r="1005" spans="1:5">
      <c r="A1005" s="213"/>
      <c r="B1005" s="213"/>
      <c r="C1005" s="171"/>
      <c r="D1005" s="214"/>
      <c r="E1005" s="215"/>
    </row>
    <row r="1006" spans="1:5">
      <c r="A1006" s="213"/>
      <c r="B1006" s="247" t="s">
        <v>219</v>
      </c>
      <c r="C1006" s="171"/>
      <c r="D1006" s="214"/>
      <c r="E1006" s="215"/>
    </row>
    <row r="1007" spans="1:5">
      <c r="A1007" s="213">
        <v>1828100100</v>
      </c>
      <c r="B1007" s="213" t="s">
        <v>42</v>
      </c>
      <c r="C1007" s="171">
        <v>1153000</v>
      </c>
      <c r="D1007" s="214">
        <v>1115000</v>
      </c>
      <c r="E1007" s="215">
        <v>900700</v>
      </c>
    </row>
    <row r="1008" spans="1:5">
      <c r="A1008" s="213">
        <v>1828100200</v>
      </c>
      <c r="B1008" s="213" t="s">
        <v>42</v>
      </c>
      <c r="C1008" s="171">
        <v>0</v>
      </c>
      <c r="D1008" s="214">
        <v>122000</v>
      </c>
      <c r="E1008" s="215">
        <v>164900</v>
      </c>
    </row>
    <row r="1009" spans="1:5">
      <c r="A1009" s="213">
        <v>1828100430</v>
      </c>
      <c r="B1009" s="213" t="s">
        <v>289</v>
      </c>
      <c r="C1009" s="171">
        <v>20000</v>
      </c>
      <c r="D1009" s="214">
        <v>40000</v>
      </c>
      <c r="E1009" s="215">
        <v>34900</v>
      </c>
    </row>
    <row r="1010" spans="1:5">
      <c r="A1010" s="213">
        <v>1828100540</v>
      </c>
      <c r="B1010" s="213" t="s">
        <v>276</v>
      </c>
      <c r="C1010" s="171">
        <v>7500</v>
      </c>
      <c r="D1010" s="214">
        <v>6000</v>
      </c>
      <c r="E1010" s="215">
        <v>6200</v>
      </c>
    </row>
    <row r="1011" spans="1:5">
      <c r="A1011" s="213">
        <v>1828100740</v>
      </c>
      <c r="B1011" s="213" t="s">
        <v>279</v>
      </c>
      <c r="C1011" s="171">
        <v>5000</v>
      </c>
      <c r="D1011" s="214">
        <v>5000</v>
      </c>
      <c r="E1011" s="215">
        <v>4900</v>
      </c>
    </row>
    <row r="1012" spans="1:5">
      <c r="A1012" s="213">
        <v>1828100750</v>
      </c>
      <c r="B1012" s="213" t="s">
        <v>294</v>
      </c>
      <c r="C1012" s="171">
        <v>5000</v>
      </c>
      <c r="D1012" s="214">
        <v>5000</v>
      </c>
      <c r="E1012" s="215"/>
    </row>
    <row r="1013" spans="1:5">
      <c r="A1013" s="213">
        <v>1828100780</v>
      </c>
      <c r="B1013" s="213" t="s">
        <v>280</v>
      </c>
      <c r="C1013" s="171">
        <v>6000</v>
      </c>
      <c r="D1013" s="214">
        <v>6500</v>
      </c>
      <c r="E1013" s="215">
        <v>5900</v>
      </c>
    </row>
    <row r="1014" spans="1:5">
      <c r="A1014" s="275"/>
      <c r="B1014" s="267" t="s">
        <v>491</v>
      </c>
      <c r="C1014" s="276">
        <f>SUM(C1007:C1013)</f>
        <v>1196500</v>
      </c>
      <c r="D1014" s="276">
        <f>SUM(D1007:D1013)</f>
        <v>1299500</v>
      </c>
      <c r="E1014" s="276">
        <f>SUM(E1007:E1013)</f>
        <v>1117500</v>
      </c>
    </row>
    <row r="1015" spans="1:5">
      <c r="A1015" s="213"/>
      <c r="B1015" s="213"/>
      <c r="C1015" s="171"/>
      <c r="D1015" s="214"/>
    </row>
    <row r="1016" spans="1:5">
      <c r="A1016" s="213"/>
      <c r="B1016" s="247" t="s">
        <v>492</v>
      </c>
      <c r="C1016" s="171"/>
      <c r="D1016" s="214"/>
      <c r="E1016" s="215"/>
    </row>
    <row r="1017" spans="1:5">
      <c r="A1017" s="213">
        <v>1828320100</v>
      </c>
      <c r="B1017" s="213" t="s">
        <v>42</v>
      </c>
      <c r="C1017" s="171">
        <v>1065000</v>
      </c>
      <c r="D1017" s="214">
        <v>1410000</v>
      </c>
      <c r="E1017" s="215">
        <v>1352300</v>
      </c>
    </row>
    <row r="1018" spans="1:5">
      <c r="A1018" s="213">
        <v>1828320200</v>
      </c>
      <c r="B1018" s="213" t="s">
        <v>42</v>
      </c>
      <c r="C1018" s="171">
        <v>133000</v>
      </c>
      <c r="D1018" s="214">
        <v>138000</v>
      </c>
      <c r="E1018" s="215">
        <v>180000</v>
      </c>
    </row>
    <row r="1019" spans="1:5">
      <c r="A1019" s="213">
        <v>1828320201</v>
      </c>
      <c r="B1019" s="213" t="s">
        <v>493</v>
      </c>
      <c r="C1019" s="171">
        <v>0</v>
      </c>
      <c r="D1019" s="214">
        <v>10000</v>
      </c>
      <c r="E1019" s="215">
        <v>7100</v>
      </c>
    </row>
    <row r="1020" spans="1:5">
      <c r="A1020" s="213">
        <v>1828320810</v>
      </c>
      <c r="B1020" s="213" t="s">
        <v>445</v>
      </c>
      <c r="C1020" s="171">
        <v>5365000</v>
      </c>
      <c r="D1020" s="214">
        <v>5365000</v>
      </c>
      <c r="E1020" s="215">
        <v>5365000</v>
      </c>
    </row>
    <row r="1021" spans="1:5">
      <c r="A1021" s="213">
        <v>1828320811</v>
      </c>
      <c r="B1021" s="213" t="s">
        <v>494</v>
      </c>
      <c r="C1021" s="171">
        <v>145000</v>
      </c>
      <c r="D1021" s="214">
        <v>145000</v>
      </c>
      <c r="E1021" s="215">
        <v>145000</v>
      </c>
    </row>
    <row r="1022" spans="1:5">
      <c r="A1022" s="213">
        <v>1828320812</v>
      </c>
      <c r="B1022" s="213" t="s">
        <v>660</v>
      </c>
      <c r="C1022" s="171">
        <v>1000000</v>
      </c>
      <c r="D1022" s="171">
        <v>0</v>
      </c>
      <c r="E1022" s="171">
        <v>0</v>
      </c>
    </row>
    <row r="1023" spans="1:5">
      <c r="A1023" s="213">
        <v>1829000780</v>
      </c>
      <c r="B1023" s="213" t="s">
        <v>495</v>
      </c>
      <c r="C1023" s="171">
        <v>250000</v>
      </c>
      <c r="D1023" s="214">
        <v>250000</v>
      </c>
      <c r="E1023" s="215">
        <v>196900</v>
      </c>
    </row>
    <row r="1024" spans="1:5">
      <c r="A1024" s="275"/>
      <c r="B1024" s="267" t="s">
        <v>496</v>
      </c>
      <c r="C1024" s="268">
        <f>SUM(C1017:C1023)</f>
        <v>7958000</v>
      </c>
      <c r="D1024" s="268">
        <f>SUM(D1017:D1023)</f>
        <v>7318000</v>
      </c>
      <c r="E1024" s="268">
        <f>SUM(E1017:E1023)</f>
        <v>7246300</v>
      </c>
    </row>
    <row r="1025" spans="1:5">
      <c r="A1025" s="275"/>
      <c r="B1025" s="229"/>
      <c r="C1025" s="171"/>
      <c r="D1025" s="232"/>
      <c r="E1025" s="232"/>
    </row>
    <row r="1026" spans="1:5">
      <c r="A1026" s="213">
        <v>1829900201</v>
      </c>
      <c r="B1026" s="282" t="s">
        <v>493</v>
      </c>
      <c r="C1026" s="171">
        <v>0</v>
      </c>
      <c r="D1026" s="214">
        <v>5000</v>
      </c>
      <c r="E1026" s="215">
        <v>4400</v>
      </c>
    </row>
    <row r="1027" spans="1:5">
      <c r="A1027" s="213"/>
      <c r="B1027" s="213"/>
      <c r="C1027" s="171"/>
      <c r="D1027" s="214"/>
      <c r="E1027" s="215"/>
    </row>
    <row r="1028" spans="1:5">
      <c r="A1028" s="229"/>
      <c r="B1028" s="230" t="s">
        <v>221</v>
      </c>
      <c r="C1028" s="233">
        <f t="shared" ref="C1028:D1028" si="1">C954+C976+C991+C996+C1014+C1024+C966+C1004+C949+C1026</f>
        <v>13634000</v>
      </c>
      <c r="D1028" s="233">
        <f t="shared" si="1"/>
        <v>12707500</v>
      </c>
      <c r="E1028" s="233">
        <f>E954+E976+E991+E996+E1014+E1024+E966+E1004+E949+E1026</f>
        <v>12392500</v>
      </c>
    </row>
    <row r="1029" spans="1:5">
      <c r="A1029" s="229"/>
      <c r="B1029" s="230"/>
      <c r="C1029" s="425"/>
      <c r="D1029" s="233"/>
      <c r="E1029" s="233"/>
    </row>
    <row r="1030" spans="1:5">
      <c r="A1030" s="229"/>
      <c r="B1030" s="230"/>
      <c r="C1030" s="425"/>
      <c r="D1030" s="233"/>
      <c r="E1030" s="233"/>
    </row>
    <row r="1031" spans="1:5">
      <c r="A1031" s="229"/>
      <c r="B1031" s="230"/>
      <c r="C1031" s="425"/>
      <c r="D1031" s="233"/>
      <c r="E1031" s="233"/>
    </row>
    <row r="1032" spans="1:5">
      <c r="A1032" s="229"/>
      <c r="B1032" s="230"/>
      <c r="C1032" s="425"/>
      <c r="D1032" s="233"/>
      <c r="E1032" s="233"/>
    </row>
    <row r="1033" spans="1:5">
      <c r="A1033" s="229"/>
      <c r="B1033" s="230"/>
      <c r="C1033" s="233"/>
      <c r="D1033" s="233"/>
    </row>
    <row r="1034" spans="1:5">
      <c r="A1034" s="213"/>
      <c r="B1034" s="213"/>
      <c r="C1034" s="214"/>
      <c r="D1034" s="214"/>
      <c r="E1034" s="281">
        <v>37</v>
      </c>
    </row>
    <row r="1035" spans="1:5">
      <c r="A1035" s="213"/>
      <c r="B1035" s="213"/>
      <c r="C1035" s="214"/>
      <c r="D1035" s="214"/>
      <c r="E1035" s="281"/>
    </row>
    <row r="1036" spans="1:5" ht="15.75" thickBot="1">
      <c r="A1036" s="213"/>
      <c r="B1036" s="213"/>
      <c r="C1036" s="214"/>
      <c r="D1036" s="214"/>
      <c r="E1036" s="215"/>
    </row>
    <row r="1037" spans="1:5" ht="32.25" customHeight="1" thickBot="1">
      <c r="A1037" s="216" t="s">
        <v>146</v>
      </c>
      <c r="B1037" s="216" t="s">
        <v>147</v>
      </c>
      <c r="C1037" s="217" t="s">
        <v>654</v>
      </c>
      <c r="D1037" s="218" t="s">
        <v>76</v>
      </c>
      <c r="E1037" s="219" t="s">
        <v>655</v>
      </c>
    </row>
    <row r="1038" spans="1:5">
      <c r="A1038" s="213"/>
      <c r="B1038" s="227" t="s">
        <v>92</v>
      </c>
      <c r="C1038" s="214"/>
      <c r="D1038" s="214"/>
      <c r="E1038" s="215"/>
    </row>
    <row r="1039" spans="1:5">
      <c r="A1039" s="213">
        <v>1832400100</v>
      </c>
      <c r="B1039" s="213" t="s">
        <v>42</v>
      </c>
      <c r="C1039" s="171">
        <v>110000</v>
      </c>
      <c r="D1039" s="214">
        <v>155000</v>
      </c>
      <c r="E1039" s="215">
        <v>141600</v>
      </c>
    </row>
    <row r="1040" spans="1:5">
      <c r="A1040" s="213">
        <v>1832400200</v>
      </c>
      <c r="B1040" s="213" t="s">
        <v>42</v>
      </c>
      <c r="C1040" s="171">
        <v>0</v>
      </c>
      <c r="D1040" s="214">
        <v>0</v>
      </c>
      <c r="E1040" s="215">
        <v>2100</v>
      </c>
    </row>
    <row r="1041" spans="1:5">
      <c r="A1041" s="213">
        <v>1832400430</v>
      </c>
      <c r="B1041" s="213" t="s">
        <v>289</v>
      </c>
      <c r="C1041" s="171">
        <v>17000</v>
      </c>
      <c r="D1041" s="214">
        <v>36000</v>
      </c>
      <c r="E1041" s="215">
        <v>27800</v>
      </c>
    </row>
    <row r="1042" spans="1:5">
      <c r="A1042" s="213">
        <v>1832400750</v>
      </c>
      <c r="B1042" s="213" t="s">
        <v>294</v>
      </c>
      <c r="C1042" s="171">
        <v>5000</v>
      </c>
      <c r="D1042" s="214">
        <v>7000</v>
      </c>
      <c r="E1042" s="215">
        <v>4500</v>
      </c>
    </row>
    <row r="1043" spans="1:5">
      <c r="A1043" s="213">
        <v>1836200810</v>
      </c>
      <c r="B1043" s="213" t="s">
        <v>497</v>
      </c>
      <c r="C1043" s="171">
        <v>220000</v>
      </c>
      <c r="D1043" s="214">
        <v>210000</v>
      </c>
      <c r="E1043" s="215">
        <v>205200</v>
      </c>
    </row>
    <row r="1044" spans="1:5">
      <c r="A1044" s="229"/>
      <c r="B1044" s="230" t="s">
        <v>498</v>
      </c>
      <c r="C1044" s="233">
        <f>SUM(C1039:C1043)</f>
        <v>352000</v>
      </c>
      <c r="D1044" s="233">
        <f>SUM(D1039:D1043)</f>
        <v>408000</v>
      </c>
      <c r="E1044" s="233">
        <f>SUM(E1039:E1043)</f>
        <v>381200</v>
      </c>
    </row>
    <row r="1045" spans="1:5">
      <c r="A1045" s="213"/>
      <c r="B1045" s="213"/>
      <c r="C1045" s="171"/>
      <c r="D1045" s="214"/>
      <c r="E1045" s="215"/>
    </row>
    <row r="1046" spans="1:5">
      <c r="A1046" s="213"/>
      <c r="B1046" s="213"/>
      <c r="C1046" s="171"/>
      <c r="D1046" s="214"/>
      <c r="E1046" s="215"/>
    </row>
    <row r="1047" spans="1:5">
      <c r="A1047" s="213"/>
      <c r="B1047" s="213"/>
      <c r="C1047" s="171"/>
      <c r="D1047" s="214"/>
      <c r="E1047" s="215"/>
    </row>
    <row r="1048" spans="1:5" ht="14.25" customHeight="1">
      <c r="A1048" s="213"/>
      <c r="B1048" s="227" t="s">
        <v>93</v>
      </c>
      <c r="C1048" s="171"/>
      <c r="D1048" s="214"/>
      <c r="E1048" s="215"/>
    </row>
    <row r="1049" spans="1:5">
      <c r="A1049" s="213"/>
      <c r="B1049" s="267" t="s">
        <v>499</v>
      </c>
      <c r="C1049" s="171"/>
      <c r="D1049" s="214"/>
      <c r="E1049" s="215"/>
    </row>
    <row r="1050" spans="1:5">
      <c r="A1050" s="213">
        <v>1841000100</v>
      </c>
      <c r="B1050" s="213" t="s">
        <v>42</v>
      </c>
      <c r="C1050" s="171">
        <v>2703000</v>
      </c>
      <c r="D1050" s="214">
        <v>2430000</v>
      </c>
      <c r="E1050" s="215">
        <v>2637300</v>
      </c>
    </row>
    <row r="1051" spans="1:5">
      <c r="A1051" s="213">
        <v>1841000200</v>
      </c>
      <c r="B1051" s="213" t="s">
        <v>42</v>
      </c>
      <c r="C1051" s="171">
        <v>1005000</v>
      </c>
      <c r="D1051" s="214">
        <v>870000</v>
      </c>
      <c r="E1051" s="215">
        <v>676700</v>
      </c>
    </row>
    <row r="1052" spans="1:5">
      <c r="A1052" s="213">
        <v>1841000430</v>
      </c>
      <c r="B1052" s="213" t="s">
        <v>289</v>
      </c>
      <c r="C1052" s="171">
        <v>65000</v>
      </c>
      <c r="D1052" s="214">
        <v>65000</v>
      </c>
      <c r="E1052" s="215">
        <v>53400</v>
      </c>
    </row>
    <row r="1053" spans="1:5">
      <c r="A1053" s="213">
        <v>1841000434</v>
      </c>
      <c r="B1053" s="213" t="s">
        <v>366</v>
      </c>
      <c r="C1053" s="171">
        <v>62000</v>
      </c>
      <c r="D1053" s="214">
        <v>62000</v>
      </c>
      <c r="E1053" s="215">
        <v>58300</v>
      </c>
    </row>
    <row r="1054" spans="1:5">
      <c r="A1054" s="213">
        <v>1841000440</v>
      </c>
      <c r="B1054" s="213" t="s">
        <v>314</v>
      </c>
      <c r="C1054" s="171">
        <v>12500</v>
      </c>
      <c r="D1054" s="214">
        <v>12500</v>
      </c>
      <c r="E1054" s="215">
        <v>11200</v>
      </c>
    </row>
    <row r="1055" spans="1:5">
      <c r="A1055" s="213">
        <v>1841000470</v>
      </c>
      <c r="B1055" s="213" t="s">
        <v>291</v>
      </c>
      <c r="C1055" s="171">
        <v>20000</v>
      </c>
      <c r="D1055" s="214">
        <v>22000</v>
      </c>
      <c r="E1055" s="215">
        <v>18100</v>
      </c>
    </row>
    <row r="1056" spans="1:5">
      <c r="A1056" s="213">
        <v>1841000523</v>
      </c>
      <c r="B1056" s="213" t="s">
        <v>286</v>
      </c>
      <c r="C1056" s="171">
        <v>15000</v>
      </c>
      <c r="D1056" s="214">
        <v>15000</v>
      </c>
      <c r="E1056" s="215">
        <v>1800</v>
      </c>
    </row>
    <row r="1057" spans="1:5">
      <c r="A1057" s="213">
        <v>1841000540</v>
      </c>
      <c r="B1057" s="213" t="s">
        <v>276</v>
      </c>
      <c r="C1057" s="171">
        <v>9500</v>
      </c>
      <c r="D1057" s="214">
        <v>6000</v>
      </c>
      <c r="E1057" s="215">
        <v>8000</v>
      </c>
    </row>
    <row r="1058" spans="1:5">
      <c r="A1058" s="213">
        <v>1841000570</v>
      </c>
      <c r="B1058" s="213" t="s">
        <v>317</v>
      </c>
      <c r="C1058" s="171">
        <v>65000</v>
      </c>
      <c r="D1058" s="214">
        <v>110000</v>
      </c>
      <c r="E1058" s="215">
        <v>23000</v>
      </c>
    </row>
    <row r="1059" spans="1:5">
      <c r="A1059" s="213">
        <v>1841000740</v>
      </c>
      <c r="B1059" s="213" t="s">
        <v>279</v>
      </c>
      <c r="C1059" s="171">
        <v>30000</v>
      </c>
      <c r="D1059" s="214">
        <v>45000</v>
      </c>
      <c r="E1059" s="215">
        <v>39200</v>
      </c>
    </row>
    <row r="1060" spans="1:5">
      <c r="A1060" s="213">
        <v>1841000750</v>
      </c>
      <c r="B1060" s="213" t="s">
        <v>294</v>
      </c>
      <c r="C1060" s="171">
        <v>30000</v>
      </c>
      <c r="D1060" s="214">
        <v>0</v>
      </c>
      <c r="E1060" s="215">
        <v>0</v>
      </c>
    </row>
    <row r="1061" spans="1:5">
      <c r="A1061" s="213">
        <v>1841000780</v>
      </c>
      <c r="B1061" s="213" t="s">
        <v>280</v>
      </c>
      <c r="C1061" s="171">
        <v>5000</v>
      </c>
      <c r="D1061" s="214">
        <v>5000</v>
      </c>
      <c r="E1061" s="215">
        <v>3700</v>
      </c>
    </row>
    <row r="1062" spans="1:5">
      <c r="A1062" s="213">
        <v>1841000782</v>
      </c>
      <c r="B1062" s="213" t="s">
        <v>500</v>
      </c>
      <c r="C1062" s="171">
        <v>40000</v>
      </c>
      <c r="D1062" s="214">
        <v>0</v>
      </c>
      <c r="E1062" s="215">
        <v>45600</v>
      </c>
    </row>
    <row r="1063" spans="1:5">
      <c r="A1063" s="213">
        <v>1841000811</v>
      </c>
      <c r="B1063" s="213" t="s">
        <v>501</v>
      </c>
      <c r="C1063" s="171">
        <v>15000</v>
      </c>
      <c r="D1063" s="214">
        <v>20000</v>
      </c>
      <c r="E1063" s="215">
        <v>13900</v>
      </c>
    </row>
    <row r="1064" spans="1:5">
      <c r="A1064" s="275"/>
      <c r="B1064" s="267" t="s">
        <v>502</v>
      </c>
      <c r="C1064" s="276">
        <f>SUM(C1050:C1063)</f>
        <v>4077000</v>
      </c>
      <c r="D1064" s="276">
        <f>SUM(D1050:D1063)</f>
        <v>3662500</v>
      </c>
      <c r="E1064" s="276">
        <f>SUM(E1050:E1063)</f>
        <v>3590200</v>
      </c>
    </row>
    <row r="1065" spans="1:5">
      <c r="A1065" s="275"/>
      <c r="B1065" s="229"/>
      <c r="C1065" s="171"/>
      <c r="D1065" s="275"/>
      <c r="E1065" s="228"/>
    </row>
    <row r="1066" spans="1:5">
      <c r="A1066" s="213"/>
      <c r="B1066" s="247" t="s">
        <v>223</v>
      </c>
      <c r="C1066" s="171"/>
      <c r="D1066" s="214"/>
      <c r="E1066" s="215"/>
    </row>
    <row r="1067" spans="1:5">
      <c r="A1067" s="213">
        <v>1842200100</v>
      </c>
      <c r="B1067" s="213" t="s">
        <v>42</v>
      </c>
      <c r="C1067" s="171">
        <v>664000</v>
      </c>
      <c r="D1067" s="214">
        <v>660000</v>
      </c>
      <c r="E1067" s="215">
        <v>726300</v>
      </c>
    </row>
    <row r="1068" spans="1:5">
      <c r="A1068" s="213">
        <v>1842200200</v>
      </c>
      <c r="B1068" s="213" t="s">
        <v>42</v>
      </c>
      <c r="C1068" s="171">
        <v>120000</v>
      </c>
      <c r="D1068" s="214">
        <v>116000</v>
      </c>
      <c r="E1068" s="215">
        <v>49600</v>
      </c>
    </row>
    <row r="1069" spans="1:5">
      <c r="A1069" s="213">
        <v>1842200540</v>
      </c>
      <c r="B1069" s="213" t="s">
        <v>276</v>
      </c>
      <c r="C1069" s="171">
        <v>5000</v>
      </c>
      <c r="D1069" s="214">
        <v>7000</v>
      </c>
      <c r="E1069" s="215">
        <v>4100</v>
      </c>
    </row>
    <row r="1070" spans="1:5">
      <c r="A1070" s="213">
        <v>1842200800</v>
      </c>
      <c r="B1070" s="213" t="s">
        <v>503</v>
      </c>
      <c r="C1070" s="171">
        <v>8000</v>
      </c>
      <c r="D1070" s="214">
        <v>8000</v>
      </c>
      <c r="E1070" s="215">
        <v>16800</v>
      </c>
    </row>
    <row r="1071" spans="1:5">
      <c r="A1071" s="213">
        <v>1842200840</v>
      </c>
      <c r="B1071" s="213" t="s">
        <v>504</v>
      </c>
      <c r="C1071" s="171">
        <v>420000</v>
      </c>
      <c r="D1071" s="214">
        <v>310000</v>
      </c>
      <c r="E1071" s="215">
        <v>277200</v>
      </c>
    </row>
    <row r="1072" spans="1:5">
      <c r="A1072" s="275"/>
      <c r="B1072" s="267" t="s">
        <v>505</v>
      </c>
      <c r="C1072" s="276">
        <f>SUM(C1067:C1071)</f>
        <v>1217000</v>
      </c>
      <c r="D1072" s="276">
        <f>SUM(D1067:D1071)</f>
        <v>1101000</v>
      </c>
      <c r="E1072" s="276">
        <f>SUM(E1067:E1071)</f>
        <v>1074000</v>
      </c>
    </row>
    <row r="1073" spans="1:5">
      <c r="A1073" s="213"/>
      <c r="B1073" s="213"/>
      <c r="C1073" s="171"/>
      <c r="D1073" s="214"/>
      <c r="E1073" s="215"/>
    </row>
    <row r="1074" spans="1:5">
      <c r="A1074" s="213"/>
      <c r="B1074" s="247" t="s">
        <v>506</v>
      </c>
      <c r="C1074" s="171"/>
      <c r="D1074" s="214"/>
      <c r="E1074" s="215"/>
    </row>
    <row r="1075" spans="1:5">
      <c r="A1075" s="213">
        <v>1842400200</v>
      </c>
      <c r="B1075" s="213" t="s">
        <v>42</v>
      </c>
      <c r="C1075" s="171">
        <v>0</v>
      </c>
      <c r="D1075" s="214">
        <v>140000</v>
      </c>
      <c r="E1075" s="215">
        <v>67500</v>
      </c>
    </row>
    <row r="1076" spans="1:5">
      <c r="A1076" s="213">
        <v>1842400740</v>
      </c>
      <c r="B1076" s="213" t="s">
        <v>279</v>
      </c>
      <c r="C1076" s="171">
        <v>5000</v>
      </c>
      <c r="D1076" s="214">
        <v>8000</v>
      </c>
      <c r="E1076" s="215">
        <v>0</v>
      </c>
    </row>
    <row r="1077" spans="1:5">
      <c r="A1077" s="213">
        <v>1842400780</v>
      </c>
      <c r="B1077" s="213" t="s">
        <v>280</v>
      </c>
      <c r="C1077" s="171">
        <v>2000</v>
      </c>
      <c r="D1077" s="214">
        <v>2000</v>
      </c>
      <c r="E1077" s="215">
        <v>2800</v>
      </c>
    </row>
    <row r="1078" spans="1:5">
      <c r="A1078" s="213">
        <v>1842400800</v>
      </c>
      <c r="B1078" s="213" t="s">
        <v>507</v>
      </c>
      <c r="C1078" s="171">
        <v>40000</v>
      </c>
      <c r="D1078" s="214">
        <v>40000</v>
      </c>
      <c r="E1078" s="215">
        <v>33000</v>
      </c>
    </row>
    <row r="1079" spans="1:5">
      <c r="A1079" s="213">
        <v>1842400840</v>
      </c>
      <c r="B1079" s="213" t="s">
        <v>504</v>
      </c>
      <c r="C1079" s="171">
        <v>50000</v>
      </c>
      <c r="D1079" s="214">
        <v>18000</v>
      </c>
      <c r="E1079" s="215">
        <v>9200</v>
      </c>
    </row>
    <row r="1080" spans="1:5">
      <c r="A1080" s="275"/>
      <c r="B1080" s="267" t="s">
        <v>508</v>
      </c>
      <c r="C1080" s="308">
        <f>SUM(C1075:C1079)</f>
        <v>97000</v>
      </c>
      <c r="D1080" s="308">
        <f>SUM(D1075:D1079)</f>
        <v>208000</v>
      </c>
      <c r="E1080" s="308">
        <f>SUM(E1075:E1079)</f>
        <v>112500</v>
      </c>
    </row>
    <row r="1081" spans="1:5">
      <c r="A1081" s="275"/>
      <c r="B1081" s="267"/>
      <c r="C1081" s="171"/>
      <c r="D1081" s="308"/>
      <c r="E1081" s="308"/>
    </row>
    <row r="1082" spans="1:5">
      <c r="A1082" s="213"/>
      <c r="B1082" s="277" t="s">
        <v>230</v>
      </c>
      <c r="C1082" s="171"/>
      <c r="D1082" s="275"/>
      <c r="E1082" s="309"/>
    </row>
    <row r="1083" spans="1:5">
      <c r="A1083" s="213">
        <v>1843000200</v>
      </c>
      <c r="B1083" s="213" t="s">
        <v>509</v>
      </c>
      <c r="C1083" s="171">
        <v>165000</v>
      </c>
      <c r="D1083" s="214">
        <v>158000</v>
      </c>
      <c r="E1083" s="215">
        <v>156900</v>
      </c>
    </row>
    <row r="1084" spans="1:5">
      <c r="A1084" s="213">
        <v>1843000840</v>
      </c>
      <c r="B1084" s="213" t="s">
        <v>510</v>
      </c>
      <c r="C1084" s="171">
        <v>60000</v>
      </c>
      <c r="D1084" s="214">
        <v>60000</v>
      </c>
      <c r="E1084" s="215">
        <v>49800</v>
      </c>
    </row>
    <row r="1085" spans="1:5">
      <c r="A1085" s="213"/>
      <c r="B1085" s="277" t="s">
        <v>511</v>
      </c>
      <c r="C1085" s="278">
        <f>SUM(C1083:C1084)</f>
        <v>225000</v>
      </c>
      <c r="D1085" s="278">
        <f>SUM(D1083:D1084)</f>
        <v>218000</v>
      </c>
      <c r="E1085" s="278">
        <f>SUM(E1083:E1084)</f>
        <v>206700</v>
      </c>
    </row>
    <row r="1086" spans="1:5">
      <c r="A1086" s="275"/>
      <c r="B1086" s="267"/>
      <c r="C1086" s="308"/>
      <c r="D1086" s="308"/>
      <c r="E1086" s="245">
        <v>38</v>
      </c>
    </row>
    <row r="1087" spans="1:5">
      <c r="A1087" s="275"/>
      <c r="B1087" s="267"/>
      <c r="C1087" s="308"/>
      <c r="D1087" s="308"/>
      <c r="E1087" s="308"/>
    </row>
    <row r="1088" spans="1:5" ht="15.75" thickBot="1">
      <c r="A1088" s="275"/>
      <c r="B1088" s="267"/>
      <c r="C1088" s="308"/>
      <c r="D1088" s="308"/>
      <c r="E1088" s="308"/>
    </row>
    <row r="1089" spans="1:5" ht="30" customHeight="1" thickBot="1">
      <c r="A1089" s="216" t="s">
        <v>146</v>
      </c>
      <c r="B1089" s="216" t="s">
        <v>147</v>
      </c>
      <c r="C1089" s="217" t="s">
        <v>654</v>
      </c>
      <c r="D1089" s="218" t="s">
        <v>76</v>
      </c>
      <c r="E1089" s="219" t="s">
        <v>655</v>
      </c>
    </row>
    <row r="1090" spans="1:5">
      <c r="A1090" s="275"/>
      <c r="B1090" s="267"/>
      <c r="C1090" s="308"/>
      <c r="D1090" s="308"/>
      <c r="E1090" s="308"/>
    </row>
    <row r="1091" spans="1:5">
      <c r="A1091" s="275"/>
      <c r="B1091" s="310" t="s">
        <v>512</v>
      </c>
      <c r="C1091" s="171"/>
      <c r="D1091" s="275"/>
      <c r="E1091" s="228"/>
    </row>
    <row r="1092" spans="1:5">
      <c r="A1092" s="213">
        <v>1843500200</v>
      </c>
      <c r="B1092" s="256" t="s">
        <v>42</v>
      </c>
      <c r="C1092" s="171">
        <v>138000</v>
      </c>
      <c r="D1092" s="312">
        <v>112000</v>
      </c>
      <c r="E1092" s="214">
        <v>103100</v>
      </c>
    </row>
    <row r="1093" spans="1:5">
      <c r="A1093" s="213">
        <v>1843500800</v>
      </c>
      <c r="B1093" s="213" t="s">
        <v>513</v>
      </c>
      <c r="C1093" s="171">
        <v>75000</v>
      </c>
      <c r="D1093" s="312">
        <v>120000</v>
      </c>
      <c r="E1093" s="214">
        <v>0</v>
      </c>
    </row>
    <row r="1094" spans="1:5">
      <c r="A1094" s="213"/>
      <c r="B1094" s="310" t="s">
        <v>514</v>
      </c>
      <c r="C1094" s="313">
        <f>SUM(C1092:C1093)</f>
        <v>213000</v>
      </c>
      <c r="D1094" s="313">
        <f>SUM(D1092:D1093)</f>
        <v>232000</v>
      </c>
      <c r="E1094" s="313">
        <f>SUM(E1092:E1093)</f>
        <v>103100</v>
      </c>
    </row>
    <row r="1095" spans="1:5">
      <c r="A1095" s="213"/>
      <c r="B1095" s="310"/>
      <c r="C1095" s="171"/>
      <c r="D1095" s="313"/>
      <c r="E1095" s="311"/>
    </row>
    <row r="1096" spans="1:5">
      <c r="A1096" s="213">
        <v>1843500840</v>
      </c>
      <c r="B1096" s="267" t="s">
        <v>515</v>
      </c>
      <c r="C1096" s="276">
        <v>550000</v>
      </c>
      <c r="D1096" s="276">
        <v>400000</v>
      </c>
      <c r="E1096" s="268">
        <v>516300</v>
      </c>
    </row>
    <row r="1097" spans="1:5">
      <c r="A1097" s="213"/>
      <c r="B1097" s="267"/>
      <c r="C1097" s="171"/>
      <c r="D1097" s="276"/>
      <c r="E1097" s="268"/>
    </row>
    <row r="1098" spans="1:5">
      <c r="A1098" s="213"/>
      <c r="B1098" s="247" t="s">
        <v>516</v>
      </c>
      <c r="C1098" s="171"/>
      <c r="D1098" s="214"/>
      <c r="E1098" s="215"/>
    </row>
    <row r="1099" spans="1:5">
      <c r="A1099" s="213">
        <v>1843800840</v>
      </c>
      <c r="B1099" s="213" t="s">
        <v>517</v>
      </c>
      <c r="C1099" s="171">
        <v>2500000</v>
      </c>
      <c r="D1099" s="214">
        <v>2298000</v>
      </c>
      <c r="E1099" s="215">
        <v>2395300</v>
      </c>
    </row>
    <row r="1100" spans="1:5">
      <c r="A1100" s="213">
        <v>1843900840</v>
      </c>
      <c r="B1100" s="213" t="s">
        <v>518</v>
      </c>
      <c r="C1100" s="171">
        <v>720000</v>
      </c>
      <c r="D1100" s="214">
        <v>940000</v>
      </c>
      <c r="E1100" s="215">
        <v>839200</v>
      </c>
    </row>
    <row r="1101" spans="1:5">
      <c r="A1101" s="275"/>
      <c r="B1101" s="267" t="s">
        <v>519</v>
      </c>
      <c r="C1101" s="268">
        <f>SUM(C1099:C1100)</f>
        <v>3220000</v>
      </c>
      <c r="D1101" s="268">
        <f>SUM(D1099:D1100)</f>
        <v>3238000</v>
      </c>
      <c r="E1101" s="268">
        <f>SUM(E1099:E1100)</f>
        <v>3234500</v>
      </c>
    </row>
    <row r="1102" spans="1:5">
      <c r="A1102" s="213"/>
      <c r="B1102" s="267"/>
      <c r="C1102" s="171"/>
      <c r="D1102" s="276"/>
      <c r="E1102" s="268"/>
    </row>
    <row r="1103" spans="1:5">
      <c r="A1103" s="213"/>
      <c r="B1103" s="247" t="s">
        <v>520</v>
      </c>
      <c r="C1103" s="171"/>
      <c r="D1103" s="214"/>
      <c r="E1103" s="215"/>
    </row>
    <row r="1104" spans="1:5">
      <c r="A1104" s="213">
        <v>1844300840</v>
      </c>
      <c r="B1104" s="213" t="s">
        <v>521</v>
      </c>
      <c r="C1104" s="171">
        <v>1550000</v>
      </c>
      <c r="D1104" s="214">
        <v>1800000</v>
      </c>
      <c r="E1104" s="215">
        <v>1730700</v>
      </c>
    </row>
    <row r="1105" spans="1:5">
      <c r="A1105" s="213">
        <v>1844400800</v>
      </c>
      <c r="B1105" s="220" t="s">
        <v>522</v>
      </c>
      <c r="C1105" s="171">
        <v>17000</v>
      </c>
      <c r="D1105" s="214">
        <v>26000</v>
      </c>
      <c r="E1105" s="215">
        <v>0</v>
      </c>
    </row>
    <row r="1106" spans="1:5">
      <c r="A1106" s="213">
        <v>1844400801</v>
      </c>
      <c r="B1106" s="220" t="s">
        <v>523</v>
      </c>
      <c r="C1106" s="171">
        <v>45000</v>
      </c>
      <c r="D1106" s="214">
        <v>80000</v>
      </c>
      <c r="E1106" s="215">
        <v>61500</v>
      </c>
    </row>
    <row r="1107" spans="1:5">
      <c r="A1107" s="213">
        <v>1844400802</v>
      </c>
      <c r="B1107" s="220" t="s">
        <v>524</v>
      </c>
      <c r="C1107" s="171">
        <v>40000</v>
      </c>
      <c r="D1107" s="214">
        <v>40000</v>
      </c>
      <c r="E1107" s="215">
        <v>30700</v>
      </c>
    </row>
    <row r="1108" spans="1:5">
      <c r="A1108" s="213">
        <v>1844400803</v>
      </c>
      <c r="B1108" s="220" t="s">
        <v>525</v>
      </c>
      <c r="C1108" s="171">
        <v>12000</v>
      </c>
      <c r="D1108" s="214">
        <v>12000</v>
      </c>
      <c r="E1108" s="215">
        <v>13200</v>
      </c>
    </row>
    <row r="1109" spans="1:5">
      <c r="A1109" s="213">
        <v>1844400840</v>
      </c>
      <c r="B1109" s="213" t="s">
        <v>526</v>
      </c>
      <c r="C1109" s="171">
        <v>30000</v>
      </c>
      <c r="D1109" s="214">
        <v>40000</v>
      </c>
      <c r="E1109" s="215">
        <v>40400</v>
      </c>
    </row>
    <row r="1110" spans="1:5">
      <c r="A1110" s="213">
        <v>1844500802</v>
      </c>
      <c r="B1110" s="213" t="s">
        <v>527</v>
      </c>
      <c r="C1110" s="171">
        <v>5000</v>
      </c>
      <c r="D1110" s="214">
        <v>9000</v>
      </c>
      <c r="E1110" s="215">
        <v>6800</v>
      </c>
    </row>
    <row r="1111" spans="1:5">
      <c r="A1111" s="213">
        <v>1844500840</v>
      </c>
      <c r="B1111" s="213" t="s">
        <v>504</v>
      </c>
      <c r="C1111" s="171">
        <v>45000</v>
      </c>
      <c r="D1111" s="214">
        <v>80000</v>
      </c>
      <c r="E1111" s="215">
        <v>76400</v>
      </c>
    </row>
    <row r="1112" spans="1:5">
      <c r="A1112" s="275"/>
      <c r="B1112" s="267" t="s">
        <v>528</v>
      </c>
      <c r="C1112" s="276">
        <f>SUM(C1104:C1111)</f>
        <v>1744000</v>
      </c>
      <c r="D1112" s="276">
        <f>SUM(D1104:D1111)</f>
        <v>2087000</v>
      </c>
      <c r="E1112" s="276">
        <f>SUM(E1104:E1111)</f>
        <v>1959700</v>
      </c>
    </row>
    <row r="1113" spans="1:5">
      <c r="A1113" s="275"/>
      <c r="B1113" s="267"/>
      <c r="C1113" s="171"/>
      <c r="D1113" s="276"/>
      <c r="E1113" s="276"/>
    </row>
    <row r="1114" spans="1:5">
      <c r="A1114" s="213"/>
      <c r="B1114" s="247" t="s">
        <v>529</v>
      </c>
      <c r="C1114" s="171"/>
      <c r="D1114" s="214"/>
      <c r="E1114" s="215"/>
    </row>
    <row r="1115" spans="1:5">
      <c r="A1115" s="213">
        <v>1845100840</v>
      </c>
      <c r="B1115" s="213" t="s">
        <v>530</v>
      </c>
      <c r="C1115" s="171">
        <v>11200000</v>
      </c>
      <c r="D1115" s="214">
        <v>10530000</v>
      </c>
      <c r="E1115" s="215">
        <v>10376300</v>
      </c>
    </row>
    <row r="1116" spans="1:5">
      <c r="A1116" s="213">
        <v>1845200840</v>
      </c>
      <c r="B1116" s="213" t="s">
        <v>241</v>
      </c>
      <c r="C1116" s="171">
        <v>975000</v>
      </c>
      <c r="D1116" s="214">
        <v>750000</v>
      </c>
      <c r="E1116" s="215">
        <v>698700</v>
      </c>
    </row>
    <row r="1117" spans="1:5">
      <c r="A1117" s="213">
        <v>1845300840</v>
      </c>
      <c r="B1117" s="213" t="s">
        <v>531</v>
      </c>
      <c r="C1117" s="171">
        <v>485000</v>
      </c>
      <c r="D1117" s="214">
        <v>200000</v>
      </c>
      <c r="E1117" s="215">
        <v>231200</v>
      </c>
    </row>
    <row r="1118" spans="1:5">
      <c r="A1118" s="275"/>
      <c r="B1118" s="267" t="s">
        <v>532</v>
      </c>
      <c r="C1118" s="276">
        <f>SUM(C1115:C1117)</f>
        <v>12660000</v>
      </c>
      <c r="D1118" s="276">
        <f>SUM(D1115:D1117)</f>
        <v>11480000</v>
      </c>
      <c r="E1118" s="276">
        <f>SUM(E1115:E1117)</f>
        <v>11306200</v>
      </c>
    </row>
    <row r="1119" spans="1:5" ht="15.75">
      <c r="A1119" s="223"/>
      <c r="B1119" s="223"/>
      <c r="C1119" s="171"/>
      <c r="D1119" s="214"/>
      <c r="E1119" s="226"/>
    </row>
    <row r="1120" spans="1:5">
      <c r="A1120" s="213"/>
      <c r="B1120" s="247" t="s">
        <v>533</v>
      </c>
      <c r="C1120" s="171"/>
      <c r="D1120" s="214"/>
      <c r="E1120" s="215"/>
    </row>
    <row r="1121" spans="1:5">
      <c r="A1121" s="213">
        <v>1846300840</v>
      </c>
      <c r="B1121" s="213" t="s">
        <v>534</v>
      </c>
      <c r="C1121" s="171">
        <v>54000</v>
      </c>
      <c r="D1121" s="214">
        <v>47000</v>
      </c>
      <c r="E1121" s="215">
        <v>43200</v>
      </c>
    </row>
    <row r="1122" spans="1:5">
      <c r="A1122" s="213">
        <v>1846400840</v>
      </c>
      <c r="B1122" s="213" t="s">
        <v>535</v>
      </c>
      <c r="C1122" s="171">
        <v>127000</v>
      </c>
      <c r="D1122" s="214">
        <v>137000</v>
      </c>
      <c r="E1122" s="215">
        <v>137000</v>
      </c>
    </row>
    <row r="1123" spans="1:5">
      <c r="A1123" s="275"/>
      <c r="B1123" s="267" t="s">
        <v>536</v>
      </c>
      <c r="C1123" s="276">
        <f>SUM(C1121:C1122)</f>
        <v>181000</v>
      </c>
      <c r="D1123" s="276">
        <f>SUM(D1121:D1122)</f>
        <v>184000</v>
      </c>
      <c r="E1123" s="276">
        <f>SUM(E1121:E1122)</f>
        <v>180200</v>
      </c>
    </row>
    <row r="1124" spans="1:5">
      <c r="A1124" s="213"/>
      <c r="B1124" s="213"/>
      <c r="C1124" s="171"/>
      <c r="D1124" s="214"/>
      <c r="E1124" s="215"/>
    </row>
    <row r="1125" spans="1:5">
      <c r="A1125" s="213"/>
      <c r="B1125" s="247" t="s">
        <v>246</v>
      </c>
      <c r="C1125" s="171"/>
      <c r="D1125" s="214"/>
      <c r="E1125" s="215"/>
    </row>
    <row r="1126" spans="1:5">
      <c r="A1126" s="213">
        <v>1846500840</v>
      </c>
      <c r="B1126" s="213" t="s">
        <v>537</v>
      </c>
      <c r="C1126" s="171">
        <v>2750000</v>
      </c>
      <c r="D1126" s="214">
        <v>2750000</v>
      </c>
      <c r="E1126" s="215">
        <v>2728400</v>
      </c>
    </row>
    <row r="1127" spans="1:5">
      <c r="A1127" s="213">
        <v>1846600840</v>
      </c>
      <c r="B1127" s="213" t="s">
        <v>538</v>
      </c>
      <c r="C1127" s="171">
        <v>580000</v>
      </c>
      <c r="D1127" s="214">
        <v>450000</v>
      </c>
      <c r="E1127" s="215">
        <v>447400</v>
      </c>
    </row>
    <row r="1128" spans="1:5">
      <c r="A1128" s="213">
        <v>1846700200</v>
      </c>
      <c r="B1128" s="213" t="s">
        <v>539</v>
      </c>
      <c r="C1128" s="171">
        <v>123000</v>
      </c>
      <c r="D1128" s="214">
        <v>250000</v>
      </c>
      <c r="E1128" s="215">
        <v>177300</v>
      </c>
    </row>
    <row r="1129" spans="1:5">
      <c r="A1129" s="213">
        <v>1846700840</v>
      </c>
      <c r="B1129" s="213" t="s">
        <v>470</v>
      </c>
      <c r="C1129" s="171">
        <v>465000</v>
      </c>
      <c r="D1129" s="214">
        <v>430000</v>
      </c>
      <c r="E1129" s="215">
        <v>440700</v>
      </c>
    </row>
    <row r="1130" spans="1:5">
      <c r="A1130" s="213">
        <v>1846800840</v>
      </c>
      <c r="B1130" s="213" t="s">
        <v>540</v>
      </c>
      <c r="C1130" s="171">
        <v>135000</v>
      </c>
      <c r="D1130" s="214">
        <v>200000</v>
      </c>
      <c r="E1130" s="215">
        <v>157800</v>
      </c>
    </row>
    <row r="1131" spans="1:5">
      <c r="A1131" s="275"/>
      <c r="B1131" s="267" t="s">
        <v>541</v>
      </c>
      <c r="C1131" s="268">
        <f>SUM(C1126:C1130)</f>
        <v>4053000</v>
      </c>
      <c r="D1131" s="268">
        <f>SUM(D1126:D1130)</f>
        <v>4080000</v>
      </c>
      <c r="E1131" s="268">
        <f>SUM(E1126:E1130)</f>
        <v>3951600</v>
      </c>
    </row>
    <row r="1132" spans="1:5">
      <c r="A1132" s="275"/>
      <c r="B1132" s="267"/>
      <c r="C1132" s="268"/>
      <c r="D1132" s="268"/>
      <c r="E1132" s="268"/>
    </row>
    <row r="1133" spans="1:5">
      <c r="A1133" s="275"/>
      <c r="B1133" s="267"/>
      <c r="C1133" s="268"/>
      <c r="D1133" s="268"/>
      <c r="E1133" s="268"/>
    </row>
    <row r="1134" spans="1:5">
      <c r="A1134" s="275"/>
      <c r="B1134" s="267"/>
      <c r="C1134" s="268"/>
      <c r="D1134" s="268"/>
    </row>
    <row r="1135" spans="1:5">
      <c r="A1135" s="275"/>
      <c r="B1135" s="267"/>
      <c r="C1135" s="268"/>
      <c r="D1135" s="268"/>
      <c r="E1135" s="245"/>
    </row>
    <row r="1136" spans="1:5">
      <c r="A1136" s="275"/>
      <c r="B1136" s="267"/>
      <c r="C1136" s="268"/>
      <c r="D1136" s="268"/>
      <c r="E1136" s="245"/>
    </row>
    <row r="1137" spans="1:5">
      <c r="A1137" s="275"/>
      <c r="B1137" s="267"/>
      <c r="C1137" s="268"/>
      <c r="D1137" s="268"/>
      <c r="E1137" s="245"/>
    </row>
    <row r="1138" spans="1:5">
      <c r="A1138" s="275"/>
      <c r="B1138" s="267"/>
      <c r="C1138" s="268"/>
      <c r="D1138" s="268"/>
      <c r="E1138" s="245">
        <v>39</v>
      </c>
    </row>
    <row r="1139" spans="1:5">
      <c r="A1139" s="275"/>
      <c r="B1139" s="267"/>
      <c r="C1139" s="268"/>
      <c r="D1139" s="268"/>
      <c r="E1139" s="268"/>
    </row>
    <row r="1140" spans="1:5" ht="15.75" thickBot="1">
      <c r="A1140" s="275"/>
      <c r="B1140" s="267"/>
      <c r="C1140" s="268"/>
      <c r="D1140" s="268"/>
      <c r="E1140" s="268"/>
    </row>
    <row r="1141" spans="1:5" ht="29.25" customHeight="1" thickBot="1">
      <c r="A1141" s="216" t="s">
        <v>146</v>
      </c>
      <c r="B1141" s="216" t="s">
        <v>147</v>
      </c>
      <c r="C1141" s="217" t="s">
        <v>654</v>
      </c>
      <c r="D1141" s="218" t="s">
        <v>76</v>
      </c>
      <c r="E1141" s="219" t="s">
        <v>655</v>
      </c>
    </row>
    <row r="1142" spans="1:5">
      <c r="A1142" s="275"/>
      <c r="B1142" s="229"/>
      <c r="C1142" s="275"/>
      <c r="D1142" s="275"/>
      <c r="E1142" s="232"/>
    </row>
    <row r="1143" spans="1:5">
      <c r="A1143" s="275"/>
      <c r="B1143" s="267" t="s">
        <v>542</v>
      </c>
      <c r="C1143" s="275"/>
      <c r="D1143" s="275"/>
      <c r="E1143" s="232"/>
    </row>
    <row r="1144" spans="1:5">
      <c r="A1144" s="213">
        <v>1847100100</v>
      </c>
      <c r="B1144" s="213" t="s">
        <v>42</v>
      </c>
      <c r="C1144" s="171">
        <v>41000</v>
      </c>
      <c r="D1144" s="312">
        <v>33000</v>
      </c>
      <c r="E1144" s="215">
        <v>30200</v>
      </c>
    </row>
    <row r="1145" spans="1:5">
      <c r="A1145" s="213">
        <v>1847100200</v>
      </c>
      <c r="B1145" s="213" t="s">
        <v>42</v>
      </c>
      <c r="C1145" s="171">
        <v>55000</v>
      </c>
      <c r="D1145" s="214">
        <v>55000</v>
      </c>
      <c r="E1145" s="215">
        <v>50000</v>
      </c>
    </row>
    <row r="1146" spans="1:5">
      <c r="A1146" s="213">
        <v>1847100800</v>
      </c>
      <c r="B1146" s="213" t="s">
        <v>543</v>
      </c>
      <c r="C1146" s="171">
        <v>60000</v>
      </c>
      <c r="D1146" s="214">
        <v>60000</v>
      </c>
      <c r="E1146" s="215">
        <v>54400</v>
      </c>
    </row>
    <row r="1147" spans="1:5">
      <c r="A1147" s="213">
        <v>1847100840</v>
      </c>
      <c r="B1147" s="213" t="s">
        <v>544</v>
      </c>
      <c r="C1147" s="171">
        <v>18000</v>
      </c>
      <c r="D1147" s="214">
        <v>40000</v>
      </c>
      <c r="E1147" s="215">
        <v>31900</v>
      </c>
    </row>
    <row r="1148" spans="1:5">
      <c r="A1148" s="213"/>
      <c r="B1148" s="314" t="s">
        <v>545</v>
      </c>
      <c r="C1148" s="276">
        <f>SUM(C1144:C1147)</f>
        <v>174000</v>
      </c>
      <c r="D1148" s="276">
        <f>SUM(D1144:D1147)</f>
        <v>188000</v>
      </c>
      <c r="E1148" s="276">
        <f>SUM(E1144:E1147)</f>
        <v>166500</v>
      </c>
    </row>
    <row r="1149" spans="1:5">
      <c r="A1149" s="213"/>
      <c r="B1149" s="267"/>
      <c r="C1149" s="171"/>
      <c r="D1149" s="275"/>
      <c r="E1149" s="245"/>
    </row>
    <row r="1150" spans="1:5">
      <c r="A1150" s="213">
        <v>1847300840</v>
      </c>
      <c r="B1150" s="267" t="s">
        <v>534</v>
      </c>
      <c r="C1150" s="276">
        <v>146000</v>
      </c>
      <c r="D1150" s="276">
        <v>88000</v>
      </c>
      <c r="E1150" s="268">
        <v>96500</v>
      </c>
    </row>
    <row r="1151" spans="1:5">
      <c r="A1151" s="213"/>
      <c r="B1151" s="267"/>
      <c r="C1151" s="171"/>
      <c r="D1151" s="276"/>
      <c r="E1151" s="268"/>
    </row>
    <row r="1152" spans="1:5">
      <c r="A1152" s="213">
        <v>1847400840</v>
      </c>
      <c r="B1152" s="267" t="s">
        <v>546</v>
      </c>
      <c r="C1152" s="276">
        <v>67000</v>
      </c>
      <c r="D1152" s="276">
        <v>56000</v>
      </c>
      <c r="E1152" s="268">
        <v>41700</v>
      </c>
    </row>
    <row r="1153" spans="1:5">
      <c r="A1153" s="213"/>
      <c r="B1153" s="229"/>
      <c r="C1153" s="171"/>
      <c r="D1153" s="214"/>
      <c r="E1153" s="232"/>
    </row>
    <row r="1154" spans="1:5">
      <c r="A1154" s="213">
        <v>1849000840</v>
      </c>
      <c r="B1154" s="267" t="s">
        <v>547</v>
      </c>
      <c r="C1154" s="278">
        <v>520000</v>
      </c>
      <c r="D1154" s="278">
        <v>465000</v>
      </c>
      <c r="E1154" s="268">
        <v>338400</v>
      </c>
    </row>
    <row r="1155" spans="1:5">
      <c r="A1155" s="213"/>
      <c r="B1155" s="262"/>
      <c r="C1155" s="171"/>
      <c r="D1155" s="214"/>
      <c r="E1155" s="286"/>
    </row>
    <row r="1156" spans="1:5">
      <c r="A1156" s="229"/>
      <c r="B1156" s="230" t="s">
        <v>255</v>
      </c>
      <c r="C1156" s="233">
        <f t="shared" ref="C1156:D1156" si="2">C1064+C1072+C1080+C1085+C1096+C1101+C1112+C1118+C1123+C1131+C1148+C1150+C1152+C1154+C1094</f>
        <v>29144000</v>
      </c>
      <c r="D1156" s="233">
        <f t="shared" si="2"/>
        <v>27687500</v>
      </c>
      <c r="E1156" s="233">
        <f>E1064+E1072+E1080+E1085+E1096+E1101+E1112+E1118+E1123+E1131+E1148+E1150+E1152+E1154+E1094</f>
        <v>26878100</v>
      </c>
    </row>
    <row r="1157" spans="1:5">
      <c r="A1157" s="213"/>
      <c r="B1157" s="229"/>
      <c r="C1157" s="171"/>
      <c r="D1157" s="302"/>
      <c r="E1157" s="245"/>
    </row>
    <row r="1158" spans="1:5">
      <c r="A1158" s="213"/>
      <c r="B1158" s="229"/>
      <c r="C1158" s="171"/>
      <c r="D1158" s="302"/>
      <c r="E1158" s="245"/>
    </row>
    <row r="1159" spans="1:5">
      <c r="A1159" s="213"/>
      <c r="B1159" s="229"/>
      <c r="C1159" s="171"/>
      <c r="D1159" s="302"/>
      <c r="E1159" s="232"/>
    </row>
    <row r="1160" spans="1:5">
      <c r="A1160" s="213">
        <v>1851000810</v>
      </c>
      <c r="B1160" s="227" t="s">
        <v>548</v>
      </c>
      <c r="C1160" s="264">
        <v>1164000</v>
      </c>
      <c r="D1160" s="264">
        <v>1248000</v>
      </c>
      <c r="E1160" s="265">
        <v>1176400</v>
      </c>
    </row>
    <row r="1161" spans="1:5">
      <c r="A1161" s="213"/>
      <c r="B1161" s="229"/>
      <c r="C1161" s="171"/>
      <c r="D1161" s="302"/>
      <c r="E1161" s="232"/>
    </row>
    <row r="1162" spans="1:5">
      <c r="A1162" s="213"/>
      <c r="B1162" s="275"/>
      <c r="C1162" s="171"/>
      <c r="D1162" s="302"/>
      <c r="E1162" s="299"/>
    </row>
    <row r="1163" spans="1:5">
      <c r="A1163" s="213"/>
      <c r="B1163" s="227" t="s">
        <v>95</v>
      </c>
      <c r="C1163" s="171"/>
      <c r="D1163" s="214"/>
      <c r="E1163" s="215"/>
    </row>
    <row r="1164" spans="1:5">
      <c r="A1164" s="213"/>
      <c r="B1164" s="247" t="s">
        <v>549</v>
      </c>
      <c r="C1164" s="171"/>
      <c r="D1164" s="214"/>
      <c r="E1164" s="215"/>
    </row>
    <row r="1165" spans="1:5">
      <c r="A1165" s="213">
        <v>1868000580</v>
      </c>
      <c r="B1165" s="213" t="s">
        <v>278</v>
      </c>
      <c r="C1165" s="171">
        <v>0</v>
      </c>
      <c r="D1165" s="214">
        <v>0</v>
      </c>
      <c r="E1165" s="215">
        <v>25700</v>
      </c>
    </row>
    <row r="1166" spans="1:5">
      <c r="A1166" s="213">
        <v>1869000100</v>
      </c>
      <c r="B1166" s="213" t="s">
        <v>42</v>
      </c>
      <c r="C1166" s="171">
        <v>381000</v>
      </c>
      <c r="D1166" s="214">
        <v>377000</v>
      </c>
      <c r="E1166" s="215">
        <v>368600</v>
      </c>
    </row>
    <row r="1167" spans="1:5">
      <c r="A1167" s="213">
        <v>1869000200</v>
      </c>
      <c r="B1167" s="213" t="s">
        <v>42</v>
      </c>
      <c r="C1167" s="171">
        <v>38000</v>
      </c>
      <c r="D1167" s="214">
        <v>37000</v>
      </c>
      <c r="E1167" s="215">
        <v>35500</v>
      </c>
    </row>
    <row r="1168" spans="1:5">
      <c r="A1168" s="213">
        <v>1869000430</v>
      </c>
      <c r="B1168" s="213" t="s">
        <v>550</v>
      </c>
      <c r="C1168" s="171">
        <v>6000</v>
      </c>
      <c r="D1168" s="214">
        <v>7500</v>
      </c>
      <c r="E1168" s="215">
        <v>7300</v>
      </c>
    </row>
    <row r="1169" spans="1:5">
      <c r="A1169" s="213">
        <v>1869000434</v>
      </c>
      <c r="B1169" s="213" t="s">
        <v>372</v>
      </c>
      <c r="C1169" s="171">
        <v>30000</v>
      </c>
      <c r="D1169" s="214">
        <v>32000</v>
      </c>
      <c r="E1169" s="215">
        <v>28400</v>
      </c>
    </row>
    <row r="1170" spans="1:5">
      <c r="A1170" s="213">
        <v>1869000540</v>
      </c>
      <c r="B1170" s="213" t="s">
        <v>276</v>
      </c>
      <c r="C1170" s="171">
        <v>1000</v>
      </c>
      <c r="D1170" s="214">
        <v>3500</v>
      </c>
      <c r="E1170" s="215">
        <v>3300</v>
      </c>
    </row>
    <row r="1171" spans="1:5">
      <c r="A1171" s="213">
        <v>1869000580</v>
      </c>
      <c r="B1171" s="213" t="s">
        <v>278</v>
      </c>
      <c r="C1171" s="171">
        <v>50000</v>
      </c>
      <c r="D1171" s="214">
        <v>40000</v>
      </c>
      <c r="E1171" s="215">
        <v>33000</v>
      </c>
    </row>
    <row r="1172" spans="1:5">
      <c r="A1172" s="213">
        <v>1869000740</v>
      </c>
      <c r="B1172" s="213" t="s">
        <v>279</v>
      </c>
      <c r="C1172" s="171">
        <v>5000</v>
      </c>
      <c r="D1172" s="214">
        <v>8000</v>
      </c>
      <c r="E1172" s="215">
        <v>4400</v>
      </c>
    </row>
    <row r="1173" spans="1:5">
      <c r="A1173" s="275"/>
      <c r="B1173" s="267" t="s">
        <v>551</v>
      </c>
      <c r="C1173" s="276">
        <f>SUM(C1165:C1172)</f>
        <v>511000</v>
      </c>
      <c r="D1173" s="276">
        <f>SUM(D1165:D1172)</f>
        <v>505000</v>
      </c>
      <c r="E1173" s="276">
        <f>SUM(E1165:E1172)</f>
        <v>506200</v>
      </c>
    </row>
    <row r="1174" spans="1:5">
      <c r="A1174" s="275"/>
      <c r="B1174" s="229"/>
      <c r="C1174" s="171"/>
      <c r="D1174" s="275"/>
      <c r="E1174" s="228"/>
    </row>
    <row r="1175" spans="1:5">
      <c r="A1175" s="213"/>
      <c r="B1175" s="247" t="s">
        <v>552</v>
      </c>
      <c r="C1175" s="171"/>
      <c r="D1175" s="214"/>
      <c r="E1175" s="215"/>
    </row>
    <row r="1176" spans="1:5">
      <c r="A1176" s="213">
        <v>1869100100</v>
      </c>
      <c r="B1176" s="213" t="s">
        <v>42</v>
      </c>
      <c r="C1176" s="171">
        <v>109000</v>
      </c>
      <c r="D1176" s="214">
        <v>107000</v>
      </c>
      <c r="E1176" s="215">
        <v>105000</v>
      </c>
    </row>
    <row r="1177" spans="1:5">
      <c r="A1177" s="213">
        <v>1869100200</v>
      </c>
      <c r="B1177" s="213" t="s">
        <v>42</v>
      </c>
      <c r="C1177" s="171">
        <v>175000</v>
      </c>
      <c r="D1177" s="214">
        <v>178000</v>
      </c>
      <c r="E1177" s="215">
        <v>161400</v>
      </c>
    </row>
    <row r="1178" spans="1:5">
      <c r="A1178" s="213">
        <v>1869100430</v>
      </c>
      <c r="B1178" s="213" t="s">
        <v>550</v>
      </c>
      <c r="C1178" s="171">
        <v>10000</v>
      </c>
      <c r="D1178" s="214">
        <v>20000</v>
      </c>
      <c r="E1178" s="215">
        <v>21300</v>
      </c>
    </row>
    <row r="1179" spans="1:5">
      <c r="A1179" s="213">
        <v>1869100434</v>
      </c>
      <c r="B1179" s="213" t="s">
        <v>372</v>
      </c>
      <c r="C1179" s="171">
        <v>76000</v>
      </c>
      <c r="D1179" s="214">
        <v>78000</v>
      </c>
      <c r="E1179" s="215">
        <v>74900</v>
      </c>
    </row>
    <row r="1180" spans="1:5">
      <c r="A1180" s="213">
        <v>1869100540</v>
      </c>
      <c r="B1180" s="213" t="s">
        <v>276</v>
      </c>
      <c r="C1180" s="171">
        <v>4500</v>
      </c>
      <c r="D1180" s="214">
        <v>4500</v>
      </c>
      <c r="E1180" s="215">
        <v>4400</v>
      </c>
    </row>
    <row r="1181" spans="1:5">
      <c r="A1181" s="213">
        <v>1869100580</v>
      </c>
      <c r="B1181" s="213" t="s">
        <v>278</v>
      </c>
      <c r="C1181" s="171">
        <v>11000</v>
      </c>
      <c r="D1181" s="214">
        <v>10000</v>
      </c>
      <c r="E1181" s="215">
        <v>7200</v>
      </c>
    </row>
    <row r="1182" spans="1:5">
      <c r="A1182" s="213">
        <v>1869100740</v>
      </c>
      <c r="B1182" s="213" t="s">
        <v>279</v>
      </c>
      <c r="C1182" s="171">
        <v>10000</v>
      </c>
      <c r="D1182" s="214">
        <v>10000</v>
      </c>
      <c r="E1182" s="215">
        <v>9900</v>
      </c>
    </row>
    <row r="1183" spans="1:5">
      <c r="A1183" s="275"/>
      <c r="B1183" s="267" t="s">
        <v>553</v>
      </c>
      <c r="C1183" s="268">
        <f>SUM(C1176:C1182)</f>
        <v>395500</v>
      </c>
      <c r="D1183" s="268">
        <f>SUM(D1176:D1182)</f>
        <v>407500</v>
      </c>
      <c r="E1183" s="268">
        <f>SUM(E1176:E1182)</f>
        <v>384100</v>
      </c>
    </row>
    <row r="1184" spans="1:5">
      <c r="A1184" s="213"/>
      <c r="B1184" s="285"/>
      <c r="C1184" s="171"/>
      <c r="D1184" s="214"/>
      <c r="E1184" s="286"/>
    </row>
    <row r="1185" spans="1:5">
      <c r="A1185" s="229"/>
      <c r="B1185" s="230" t="s">
        <v>257</v>
      </c>
      <c r="C1185" s="233">
        <f>C1173+C1183</f>
        <v>906500</v>
      </c>
      <c r="D1185" s="233">
        <f>D1173+D1183</f>
        <v>912500</v>
      </c>
      <c r="E1185" s="233">
        <f>E1173+E1183</f>
        <v>890300</v>
      </c>
    </row>
    <row r="1186" spans="1:5">
      <c r="A1186" s="229"/>
      <c r="B1186" s="230"/>
      <c r="C1186" s="425"/>
      <c r="D1186" s="233"/>
      <c r="E1186" s="233"/>
    </row>
    <row r="1187" spans="1:5">
      <c r="A1187" s="229"/>
      <c r="B1187" s="230"/>
      <c r="C1187" s="425"/>
      <c r="D1187" s="233"/>
      <c r="E1187" s="233"/>
    </row>
    <row r="1188" spans="1:5">
      <c r="A1188" s="229"/>
      <c r="B1188" s="230"/>
      <c r="C1188" s="425"/>
      <c r="D1188" s="233"/>
      <c r="E1188" s="233"/>
    </row>
    <row r="1189" spans="1:5">
      <c r="A1189" s="275"/>
      <c r="B1189" s="229"/>
      <c r="C1189" s="228"/>
      <c r="D1189" s="228"/>
      <c r="E1189" s="228"/>
    </row>
    <row r="1190" spans="1:5">
      <c r="A1190" s="275"/>
      <c r="B1190" s="229"/>
      <c r="C1190" s="228"/>
      <c r="D1190" s="228"/>
      <c r="E1190" s="281">
        <v>40</v>
      </c>
    </row>
    <row r="1191" spans="1:5">
      <c r="A1191" s="275"/>
      <c r="B1191" s="229"/>
      <c r="C1191" s="228"/>
      <c r="D1191" s="228"/>
      <c r="E1191" s="228"/>
    </row>
    <row r="1192" spans="1:5" ht="15.75" thickBot="1">
      <c r="A1192" s="275"/>
      <c r="B1192" s="229"/>
      <c r="C1192" s="228"/>
      <c r="D1192" s="228"/>
      <c r="E1192" s="228"/>
    </row>
    <row r="1193" spans="1:5" ht="32.25" customHeight="1" thickBot="1">
      <c r="A1193" s="216" t="s">
        <v>146</v>
      </c>
      <c r="B1193" s="216" t="s">
        <v>147</v>
      </c>
      <c r="C1193" s="217" t="s">
        <v>654</v>
      </c>
      <c r="D1193" s="218" t="s">
        <v>76</v>
      </c>
      <c r="E1193" s="219" t="s">
        <v>655</v>
      </c>
    </row>
    <row r="1194" spans="1:5">
      <c r="A1194" s="275"/>
      <c r="B1194" s="229"/>
      <c r="C1194" s="228"/>
      <c r="D1194" s="228"/>
      <c r="E1194" s="228"/>
    </row>
    <row r="1195" spans="1:5">
      <c r="A1195" s="213"/>
      <c r="B1195" s="244" t="s">
        <v>96</v>
      </c>
      <c r="C1195" s="214"/>
      <c r="D1195" s="214"/>
      <c r="E1195" s="215"/>
    </row>
    <row r="1196" spans="1:5">
      <c r="A1196" s="213">
        <v>1879000780</v>
      </c>
      <c r="B1196" s="220" t="s">
        <v>280</v>
      </c>
      <c r="C1196" s="171">
        <v>50000</v>
      </c>
      <c r="D1196" s="214">
        <v>50000</v>
      </c>
      <c r="E1196" s="215">
        <v>59500</v>
      </c>
    </row>
    <row r="1197" spans="1:5">
      <c r="A1197" s="213">
        <v>1879000810</v>
      </c>
      <c r="B1197" s="213" t="s">
        <v>445</v>
      </c>
      <c r="C1197" s="171">
        <v>85000</v>
      </c>
      <c r="D1197" s="214">
        <v>81000</v>
      </c>
      <c r="E1197" s="315">
        <v>80400</v>
      </c>
    </row>
    <row r="1198" spans="1:5">
      <c r="A1198" s="275"/>
      <c r="B1198" s="230" t="s">
        <v>554</v>
      </c>
      <c r="C1198" s="233">
        <f>SUM(C1196:C1197)</f>
        <v>135000</v>
      </c>
      <c r="D1198" s="233">
        <f>SUM(D1196:D1197)</f>
        <v>131000</v>
      </c>
      <c r="E1198" s="233">
        <f>SUM(E1196:E1197)</f>
        <v>139900</v>
      </c>
    </row>
    <row r="1199" spans="1:5">
      <c r="A1199" s="275"/>
      <c r="B1199" s="247"/>
      <c r="C1199" s="171"/>
      <c r="D1199" s="275"/>
      <c r="E1199" s="287"/>
    </row>
    <row r="1200" spans="1:5">
      <c r="A1200" s="229"/>
      <c r="B1200" s="230" t="s">
        <v>97</v>
      </c>
      <c r="C1200" s="233">
        <f>C943+C1028+C1044+C1156+C1160+C1185+C1198</f>
        <v>116343000</v>
      </c>
      <c r="D1200" s="233">
        <f>D943+D1028+D1044+D1156+D1160+D1185+D1198</f>
        <v>107014500</v>
      </c>
      <c r="E1200" s="233">
        <f>E943+E1028+E1044+E1156+E1160+E1185+E1198</f>
        <v>110066100</v>
      </c>
    </row>
    <row r="1201" spans="1:5">
      <c r="A1201" s="229"/>
      <c r="B1201" s="230"/>
      <c r="C1201" s="171"/>
      <c r="D1201" s="233"/>
    </row>
    <row r="1202" spans="1:5">
      <c r="A1202" s="229"/>
      <c r="B1202" s="230"/>
      <c r="C1202" s="171"/>
      <c r="D1202" s="233"/>
      <c r="E1202" s="233"/>
    </row>
    <row r="1203" spans="1:5">
      <c r="A1203" s="229"/>
      <c r="B1203" s="230"/>
      <c r="C1203" s="171"/>
      <c r="D1203" s="233"/>
      <c r="E1203" s="233"/>
    </row>
    <row r="1204" spans="1:5">
      <c r="C1204" s="171"/>
    </row>
    <row r="1205" spans="1:5" ht="15.75">
      <c r="A1205" s="288"/>
      <c r="B1205" s="288"/>
      <c r="C1205" s="171"/>
      <c r="D1205" s="289"/>
      <c r="E1205" s="290"/>
    </row>
    <row r="1206" spans="1:5" ht="15.75">
      <c r="A1206" s="223"/>
      <c r="B1206" s="227" t="s">
        <v>137</v>
      </c>
      <c r="C1206" s="171"/>
      <c r="D1206" s="214"/>
      <c r="E1206" s="226"/>
    </row>
    <row r="1207" spans="1:5">
      <c r="A1207" s="213">
        <v>1913000100</v>
      </c>
      <c r="B1207" s="277" t="s">
        <v>35</v>
      </c>
      <c r="C1207" s="278">
        <v>703000</v>
      </c>
      <c r="D1207" s="278">
        <v>705000</v>
      </c>
      <c r="E1207" s="278">
        <v>913300</v>
      </c>
    </row>
    <row r="1208" spans="1:5">
      <c r="A1208" s="213"/>
      <c r="B1208" s="279" t="s">
        <v>139</v>
      </c>
      <c r="C1208" s="171"/>
      <c r="D1208" s="214"/>
      <c r="E1208" s="215"/>
    </row>
    <row r="1209" spans="1:5">
      <c r="A1209" s="213">
        <v>1972000100</v>
      </c>
      <c r="B1209" s="213" t="s">
        <v>42</v>
      </c>
      <c r="C1209" s="171">
        <v>253000</v>
      </c>
      <c r="D1209" s="214">
        <v>244000</v>
      </c>
      <c r="E1209" s="215">
        <v>240200</v>
      </c>
    </row>
    <row r="1210" spans="1:5">
      <c r="A1210" s="213">
        <v>1972000750</v>
      </c>
      <c r="B1210" s="213" t="s">
        <v>294</v>
      </c>
      <c r="C1210" s="171">
        <v>0</v>
      </c>
      <c r="D1210" s="214">
        <v>0</v>
      </c>
      <c r="E1210" s="215">
        <v>5600</v>
      </c>
    </row>
    <row r="1211" spans="1:5">
      <c r="A1211" s="229"/>
      <c r="B1211" s="277" t="s">
        <v>555</v>
      </c>
      <c r="C1211" s="284">
        <f>SUM(C1209:C1210)</f>
        <v>253000</v>
      </c>
      <c r="D1211" s="284">
        <f>SUM(D1209:D1210)</f>
        <v>244000</v>
      </c>
      <c r="E1211" s="284">
        <f>SUM(E1209:E1210)</f>
        <v>245800</v>
      </c>
    </row>
    <row r="1212" spans="1:5">
      <c r="A1212" s="229"/>
      <c r="B1212" s="230" t="s">
        <v>140</v>
      </c>
      <c r="C1212" s="233">
        <f>C1207+C1211</f>
        <v>956000</v>
      </c>
      <c r="D1212" s="233">
        <f>D1207+D1211</f>
        <v>949000</v>
      </c>
      <c r="E1212" s="233">
        <f>E1207+E1211</f>
        <v>1159100</v>
      </c>
    </row>
    <row r="1213" spans="1:5">
      <c r="A1213" s="229"/>
      <c r="B1213" s="230"/>
      <c r="C1213" s="171"/>
      <c r="D1213" s="233"/>
      <c r="E1213" s="233"/>
    </row>
    <row r="1214" spans="1:5">
      <c r="A1214" s="229"/>
      <c r="B1214" s="230"/>
      <c r="C1214" s="171"/>
      <c r="D1214" s="233"/>
      <c r="E1214" s="233"/>
    </row>
    <row r="1215" spans="1:5">
      <c r="A1215" s="213"/>
      <c r="B1215" s="227" t="s">
        <v>101</v>
      </c>
      <c r="C1215" s="171"/>
      <c r="D1215" s="228"/>
      <c r="E1215" s="215"/>
    </row>
    <row r="1216" spans="1:5">
      <c r="A1216" s="213">
        <v>1990000100</v>
      </c>
      <c r="B1216" s="213" t="s">
        <v>42</v>
      </c>
      <c r="C1216" s="171">
        <v>998000</v>
      </c>
      <c r="D1216" s="214">
        <v>975000</v>
      </c>
      <c r="E1216" s="215">
        <v>973700</v>
      </c>
    </row>
    <row r="1217" spans="1:5">
      <c r="A1217" s="213">
        <v>1990000310</v>
      </c>
      <c r="B1217" s="213" t="s">
        <v>53</v>
      </c>
      <c r="C1217" s="171">
        <v>14800000</v>
      </c>
      <c r="D1217" s="214">
        <v>14500000</v>
      </c>
      <c r="E1217" s="215">
        <v>13928400</v>
      </c>
    </row>
    <row r="1218" spans="1:5">
      <c r="A1218" s="213">
        <v>1990000320</v>
      </c>
      <c r="B1218" s="213" t="s">
        <v>556</v>
      </c>
      <c r="C1218" s="171">
        <v>-235000</v>
      </c>
      <c r="D1218" s="214">
        <v>-190000</v>
      </c>
      <c r="E1218" s="215">
        <v>-164600</v>
      </c>
    </row>
    <row r="1219" spans="1:5">
      <c r="A1219" s="213">
        <v>1990000330</v>
      </c>
      <c r="B1219" s="213" t="s">
        <v>557</v>
      </c>
      <c r="C1219" s="171">
        <v>0</v>
      </c>
      <c r="D1219" s="214">
        <v>0</v>
      </c>
      <c r="E1219" s="215">
        <v>553800</v>
      </c>
    </row>
    <row r="1220" spans="1:5">
      <c r="A1220" s="213">
        <v>1993000970</v>
      </c>
      <c r="B1220" s="213" t="s">
        <v>558</v>
      </c>
      <c r="C1220" s="171">
        <v>0</v>
      </c>
      <c r="D1220" s="214">
        <v>60000</v>
      </c>
      <c r="E1220" s="215">
        <v>0</v>
      </c>
    </row>
    <row r="1221" spans="1:5">
      <c r="A1221" s="213">
        <v>1994000980</v>
      </c>
      <c r="B1221" s="213" t="s">
        <v>559</v>
      </c>
      <c r="C1221" s="171">
        <v>600000</v>
      </c>
      <c r="D1221" s="214">
        <v>970000</v>
      </c>
      <c r="E1221" s="215">
        <v>2313400</v>
      </c>
    </row>
    <row r="1222" spans="1:5">
      <c r="A1222" s="213">
        <v>1995000860</v>
      </c>
      <c r="B1222" s="213" t="s">
        <v>560</v>
      </c>
      <c r="C1222" s="171">
        <v>23000000</v>
      </c>
      <c r="D1222" s="214">
        <v>19500000</v>
      </c>
      <c r="E1222" s="215">
        <v>23728500</v>
      </c>
    </row>
    <row r="1223" spans="1:5" ht="34.5" customHeight="1">
      <c r="A1223" s="229"/>
      <c r="B1223" s="316" t="s">
        <v>561</v>
      </c>
      <c r="C1223" s="233">
        <f>SUM(C1216:C1222)</f>
        <v>39163000</v>
      </c>
      <c r="D1223" s="233">
        <f>SUM(D1216:D1222)</f>
        <v>35815000</v>
      </c>
      <c r="E1223" s="233">
        <f>SUM(E1216:E1222)</f>
        <v>41333200</v>
      </c>
    </row>
    <row r="1224" spans="1:5">
      <c r="A1224" s="229"/>
      <c r="B1224" s="267"/>
      <c r="C1224" s="171"/>
      <c r="D1224" s="214"/>
      <c r="E1224" s="268"/>
    </row>
    <row r="1225" spans="1:5" ht="15.75">
      <c r="A1225" s="317"/>
      <c r="B1225" s="270" t="s">
        <v>562</v>
      </c>
      <c r="C1225" s="271">
        <f>C1223+C1212+C1200+C745+C412</f>
        <v>234272500</v>
      </c>
      <c r="D1225" s="271">
        <f>D1223+D1212+D1200+D745+D412</f>
        <v>222078500</v>
      </c>
      <c r="E1225" s="271">
        <f>E1223+E1212+E1200+E745+E412</f>
        <v>227625300</v>
      </c>
    </row>
    <row r="1226" spans="1:5">
      <c r="A1226" s="229"/>
      <c r="B1226" s="213"/>
      <c r="C1226" s="213"/>
      <c r="D1226" s="213"/>
    </row>
    <row r="1240" spans="5:5">
      <c r="E1240" s="281">
        <v>41</v>
      </c>
    </row>
  </sheetData>
  <pageMargins left="0.7" right="0.7" top="0.75" bottom="0.75" header="0.3" footer="0.3"/>
  <pageSetup paperSize="9" orientation="portrait" r:id="rId1"/>
  <headerFooter>
    <oddHeader>&amp;L&amp;"Narkisim,רגיל"&amp;14 06/01/2016&amp;C&amp;"David,מודגש"&amp;20&amp;Uעיריית קרית מוצקין
הצעת תקציב לשנת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9"/>
  <sheetViews>
    <sheetView rightToLeft="1" view="pageLayout" topLeftCell="A75" zoomScaleNormal="100" workbookViewId="0">
      <selection activeCell="D92" sqref="D92"/>
    </sheetView>
  </sheetViews>
  <sheetFormatPr defaultRowHeight="15"/>
  <cols>
    <col min="1" max="1" width="17" customWidth="1"/>
    <col min="2" max="2" width="19.42578125" customWidth="1"/>
    <col min="3" max="3" width="17.28515625" customWidth="1"/>
    <col min="4" max="4" width="18.5703125" customWidth="1"/>
  </cols>
  <sheetData>
    <row r="3" spans="1:4" ht="19.5" thickBot="1">
      <c r="B3" s="318" t="s">
        <v>111</v>
      </c>
      <c r="C3" s="319" t="s">
        <v>42</v>
      </c>
    </row>
    <row r="4" spans="1:4" ht="32.25" thickBot="1">
      <c r="A4" s="320" t="s">
        <v>563</v>
      </c>
      <c r="B4" s="320" t="s">
        <v>564</v>
      </c>
      <c r="C4" s="321" t="s">
        <v>565</v>
      </c>
      <c r="D4" s="322" t="s">
        <v>566</v>
      </c>
    </row>
    <row r="5" spans="1:4" ht="15.75">
      <c r="A5" s="323" t="s">
        <v>567</v>
      </c>
      <c r="B5" s="324"/>
      <c r="C5" s="325"/>
      <c r="D5" s="324"/>
    </row>
    <row r="6" spans="1:4">
      <c r="A6" s="326">
        <v>611</v>
      </c>
      <c r="B6" s="326" t="s">
        <v>52</v>
      </c>
      <c r="C6" s="327">
        <v>680</v>
      </c>
      <c r="D6" s="326">
        <v>1</v>
      </c>
    </row>
    <row r="7" spans="1:4">
      <c r="A7" s="326">
        <v>612</v>
      </c>
      <c r="B7" s="326" t="s">
        <v>285</v>
      </c>
      <c r="C7" s="327">
        <v>545</v>
      </c>
      <c r="D7" s="326">
        <v>1</v>
      </c>
    </row>
    <row r="8" spans="1:4">
      <c r="A8" s="326">
        <v>613</v>
      </c>
      <c r="B8" s="326" t="s">
        <v>288</v>
      </c>
      <c r="C8" s="327">
        <v>2921</v>
      </c>
      <c r="D8" s="326">
        <v>14.5</v>
      </c>
    </row>
    <row r="9" spans="1:4">
      <c r="A9" s="326">
        <v>614</v>
      </c>
      <c r="B9" s="326" t="s">
        <v>568</v>
      </c>
      <c r="C9" s="327">
        <v>254</v>
      </c>
      <c r="D9" s="326">
        <v>2</v>
      </c>
    </row>
    <row r="10" spans="1:4">
      <c r="A10" s="326">
        <v>617</v>
      </c>
      <c r="B10" s="326" t="s">
        <v>306</v>
      </c>
      <c r="C10" s="327">
        <v>1045</v>
      </c>
      <c r="D10" s="326">
        <v>3</v>
      </c>
    </row>
    <row r="11" spans="1:4">
      <c r="A11" s="326">
        <v>6211</v>
      </c>
      <c r="B11" s="326" t="s">
        <v>313</v>
      </c>
      <c r="C11" s="327">
        <v>1775</v>
      </c>
      <c r="D11" s="326">
        <v>8.85</v>
      </c>
    </row>
    <row r="12" spans="1:4">
      <c r="A12" s="326">
        <v>6213</v>
      </c>
      <c r="B12" s="326" t="s">
        <v>569</v>
      </c>
      <c r="C12" s="327">
        <v>520</v>
      </c>
      <c r="D12" s="326">
        <v>3</v>
      </c>
    </row>
    <row r="13" spans="1:4" ht="15.75" thickBot="1">
      <c r="A13" s="326">
        <v>623</v>
      </c>
      <c r="B13" s="326" t="s">
        <v>570</v>
      </c>
      <c r="C13" s="327">
        <v>930</v>
      </c>
      <c r="D13" s="326">
        <v>6.35</v>
      </c>
    </row>
    <row r="14" spans="1:4" ht="17.25" thickBot="1">
      <c r="A14" s="328" t="s">
        <v>328</v>
      </c>
      <c r="B14" s="329"/>
      <c r="C14" s="330">
        <f>SUM(C6:C13)</f>
        <v>8670</v>
      </c>
      <c r="D14" s="331">
        <f>SUM(D6:D13)</f>
        <v>39.700000000000003</v>
      </c>
    </row>
    <row r="15" spans="1:4" ht="15.75">
      <c r="A15" s="323" t="s">
        <v>70</v>
      </c>
      <c r="B15" s="324"/>
      <c r="C15" s="325"/>
      <c r="D15" s="324"/>
    </row>
    <row r="16" spans="1:4">
      <c r="A16" s="326">
        <v>711</v>
      </c>
      <c r="B16" s="326" t="s">
        <v>571</v>
      </c>
      <c r="C16" s="327">
        <v>1425</v>
      </c>
      <c r="D16" s="326">
        <v>8.81</v>
      </c>
    </row>
    <row r="17" spans="1:4">
      <c r="A17" s="326">
        <v>712</v>
      </c>
      <c r="B17" s="326" t="s">
        <v>334</v>
      </c>
      <c r="C17" s="327">
        <v>3485</v>
      </c>
      <c r="D17" s="326">
        <v>25.25</v>
      </c>
    </row>
    <row r="18" spans="1:4">
      <c r="A18" s="326">
        <v>716</v>
      </c>
      <c r="B18" s="326" t="s">
        <v>348</v>
      </c>
      <c r="C18" s="327">
        <v>1980</v>
      </c>
      <c r="D18" s="326">
        <v>14.7</v>
      </c>
    </row>
    <row r="19" spans="1:4">
      <c r="A19" s="326">
        <v>720</v>
      </c>
      <c r="B19" s="326" t="s">
        <v>353</v>
      </c>
      <c r="C19" s="327">
        <v>820</v>
      </c>
      <c r="D19" s="326">
        <v>5</v>
      </c>
    </row>
    <row r="20" spans="1:4">
      <c r="A20" s="326">
        <v>721</v>
      </c>
      <c r="B20" s="326" t="s">
        <v>167</v>
      </c>
      <c r="C20" s="327">
        <v>401</v>
      </c>
      <c r="D20" s="326">
        <v>2.98</v>
      </c>
    </row>
    <row r="21" spans="1:4">
      <c r="A21" s="326">
        <v>722</v>
      </c>
      <c r="B21" s="326" t="s">
        <v>357</v>
      </c>
      <c r="C21" s="327">
        <v>150</v>
      </c>
      <c r="D21" s="326">
        <v>1</v>
      </c>
    </row>
    <row r="22" spans="1:4">
      <c r="A22" s="326">
        <v>723</v>
      </c>
      <c r="B22" s="326" t="s">
        <v>359</v>
      </c>
      <c r="C22" s="327">
        <v>34</v>
      </c>
      <c r="D22" s="326">
        <v>0.28000000000000003</v>
      </c>
    </row>
    <row r="23" spans="1:4">
      <c r="A23" s="326">
        <v>732</v>
      </c>
      <c r="B23" s="326" t="s">
        <v>572</v>
      </c>
      <c r="C23" s="327">
        <v>1910</v>
      </c>
      <c r="D23" s="326">
        <v>8.5</v>
      </c>
    </row>
    <row r="24" spans="1:4">
      <c r="A24" s="326">
        <v>741</v>
      </c>
      <c r="B24" s="326" t="s">
        <v>84</v>
      </c>
      <c r="C24" s="327">
        <v>30</v>
      </c>
      <c r="D24" s="326">
        <v>0.21</v>
      </c>
    </row>
    <row r="25" spans="1:4">
      <c r="A25" s="326">
        <v>743</v>
      </c>
      <c r="B25" s="326" t="s">
        <v>379</v>
      </c>
      <c r="C25" s="327">
        <v>220</v>
      </c>
      <c r="D25" s="326">
        <v>2</v>
      </c>
    </row>
    <row r="26" spans="1:4">
      <c r="A26" s="326">
        <v>746</v>
      </c>
      <c r="B26" s="326" t="s">
        <v>573</v>
      </c>
      <c r="C26" s="327">
        <v>745</v>
      </c>
      <c r="D26" s="326">
        <v>6.25</v>
      </c>
    </row>
    <row r="27" spans="1:4">
      <c r="A27" s="326">
        <v>752</v>
      </c>
      <c r="B27" s="326" t="s">
        <v>574</v>
      </c>
      <c r="C27" s="327">
        <v>189</v>
      </c>
      <c r="D27" s="326">
        <v>0.5</v>
      </c>
    </row>
    <row r="28" spans="1:4">
      <c r="A28" s="326">
        <v>760</v>
      </c>
      <c r="B28" s="326" t="s">
        <v>171</v>
      </c>
      <c r="C28" s="327">
        <v>138</v>
      </c>
      <c r="D28" s="326">
        <v>1</v>
      </c>
    </row>
    <row r="29" spans="1:4">
      <c r="A29" s="326">
        <v>761</v>
      </c>
      <c r="B29" s="326" t="s">
        <v>405</v>
      </c>
      <c r="C29" s="327">
        <v>1005</v>
      </c>
      <c r="D29" s="326">
        <v>6</v>
      </c>
    </row>
    <row r="30" spans="1:4" ht="15.75" thickBot="1">
      <c r="A30" s="326">
        <v>781</v>
      </c>
      <c r="B30" s="326" t="s">
        <v>87</v>
      </c>
      <c r="C30" s="327">
        <v>1813</v>
      </c>
      <c r="D30" s="326">
        <v>14.47</v>
      </c>
    </row>
    <row r="31" spans="1:4" ht="17.25" thickBot="1">
      <c r="A31" s="328" t="s">
        <v>575</v>
      </c>
      <c r="B31" s="332"/>
      <c r="C31" s="330">
        <f>SUM(C16:C30)</f>
        <v>14345</v>
      </c>
      <c r="D31" s="331">
        <f>SUM(D16:D30)</f>
        <v>96.95</v>
      </c>
    </row>
    <row r="32" spans="1:4">
      <c r="A32" s="333" t="s">
        <v>71</v>
      </c>
      <c r="B32" s="334"/>
      <c r="C32" s="335"/>
      <c r="D32" s="334"/>
    </row>
    <row r="33" spans="1:4">
      <c r="A33" s="336" t="s">
        <v>134</v>
      </c>
      <c r="B33" s="336"/>
      <c r="C33" s="337"/>
      <c r="D33" s="336"/>
    </row>
    <row r="34" spans="1:4">
      <c r="A34" s="326">
        <v>811</v>
      </c>
      <c r="B34" s="326" t="s">
        <v>413</v>
      </c>
      <c r="C34" s="327">
        <v>1443</v>
      </c>
      <c r="D34" s="326">
        <v>7.5</v>
      </c>
    </row>
    <row r="35" spans="1:4">
      <c r="A35" s="326">
        <v>8122</v>
      </c>
      <c r="B35" s="326" t="s">
        <v>576</v>
      </c>
      <c r="C35" s="327">
        <v>130</v>
      </c>
      <c r="D35" s="326">
        <v>1.88</v>
      </c>
    </row>
    <row r="36" spans="1:4">
      <c r="A36" s="326">
        <v>8123</v>
      </c>
      <c r="B36" s="326" t="s">
        <v>577</v>
      </c>
      <c r="C36" s="327">
        <v>7650</v>
      </c>
      <c r="D36" s="326">
        <v>72.37</v>
      </c>
    </row>
    <row r="37" spans="1:4">
      <c r="A37" s="326">
        <v>8132</v>
      </c>
      <c r="B37" s="326" t="s">
        <v>578</v>
      </c>
      <c r="C37" s="327">
        <v>2749</v>
      </c>
      <c r="D37" s="326">
        <v>23.17</v>
      </c>
    </row>
    <row r="38" spans="1:4">
      <c r="A38" s="326">
        <v>8136</v>
      </c>
      <c r="B38" s="326" t="s">
        <v>579</v>
      </c>
      <c r="C38" s="327">
        <v>776</v>
      </c>
      <c r="D38" s="338">
        <v>9.6300000000000008</v>
      </c>
    </row>
    <row r="39" spans="1:4">
      <c r="A39" s="326">
        <v>8140</v>
      </c>
      <c r="B39" s="326" t="s">
        <v>580</v>
      </c>
      <c r="C39" s="327">
        <v>170</v>
      </c>
      <c r="D39" s="326">
        <v>1.82</v>
      </c>
    </row>
    <row r="40" spans="1:4">
      <c r="A40" s="326">
        <v>8141</v>
      </c>
      <c r="B40" s="326" t="s">
        <v>580</v>
      </c>
      <c r="C40" s="327">
        <v>86</v>
      </c>
      <c r="D40" s="326">
        <v>0.68</v>
      </c>
    </row>
    <row r="41" spans="1:4">
      <c r="A41" s="326">
        <v>8171</v>
      </c>
      <c r="B41" s="326" t="s">
        <v>581</v>
      </c>
      <c r="C41" s="327">
        <v>160</v>
      </c>
      <c r="D41" s="326">
        <v>1</v>
      </c>
    </row>
    <row r="42" spans="1:4">
      <c r="A42" s="326">
        <v>8172</v>
      </c>
      <c r="B42" s="326" t="s">
        <v>456</v>
      </c>
      <c r="C42" s="327">
        <v>72</v>
      </c>
      <c r="D42" s="326">
        <v>0.5</v>
      </c>
    </row>
    <row r="43" spans="1:4">
      <c r="A43" s="326">
        <v>8173</v>
      </c>
      <c r="B43" s="326" t="s">
        <v>582</v>
      </c>
      <c r="C43" s="327">
        <v>1732</v>
      </c>
      <c r="D43" s="326">
        <v>8.61</v>
      </c>
    </row>
    <row r="44" spans="1:4">
      <c r="A44" s="326">
        <v>8176</v>
      </c>
      <c r="B44" s="326" t="s">
        <v>199</v>
      </c>
      <c r="C44" s="327">
        <v>390</v>
      </c>
      <c r="D44" s="326">
        <v>3</v>
      </c>
    </row>
    <row r="45" spans="1:4">
      <c r="A45" s="326">
        <v>8177</v>
      </c>
      <c r="B45" s="326" t="s">
        <v>465</v>
      </c>
      <c r="C45" s="327">
        <v>4394</v>
      </c>
      <c r="D45" s="338">
        <v>47.47</v>
      </c>
    </row>
    <row r="46" spans="1:4">
      <c r="A46" s="326">
        <v>8177</v>
      </c>
      <c r="B46" s="326" t="s">
        <v>206</v>
      </c>
      <c r="C46" s="327">
        <v>177</v>
      </c>
      <c r="D46" s="326">
        <v>1.6</v>
      </c>
    </row>
    <row r="47" spans="1:4">
      <c r="A47" s="326">
        <v>8178</v>
      </c>
      <c r="B47" s="326" t="s">
        <v>209</v>
      </c>
      <c r="C47" s="327">
        <v>932</v>
      </c>
      <c r="D47" s="326">
        <v>10.93</v>
      </c>
    </row>
    <row r="48" spans="1:4" ht="15.75" thickBot="1">
      <c r="A48" s="326">
        <v>8179</v>
      </c>
      <c r="B48" s="326" t="s">
        <v>210</v>
      </c>
      <c r="C48" s="327">
        <v>211</v>
      </c>
      <c r="D48" s="326">
        <v>1.7</v>
      </c>
    </row>
    <row r="49" spans="1:4" ht="17.25" thickBot="1">
      <c r="A49" s="339" t="s">
        <v>211</v>
      </c>
      <c r="B49" s="340"/>
      <c r="C49" s="341">
        <f>SUM(C34:C48)</f>
        <v>21072</v>
      </c>
      <c r="D49" s="342">
        <f>SUM(D34:D48)</f>
        <v>191.85999999999999</v>
      </c>
    </row>
    <row r="50" spans="1:4">
      <c r="A50" s="343"/>
      <c r="B50" s="343"/>
      <c r="C50" s="344"/>
      <c r="D50" s="9">
        <v>42</v>
      </c>
    </row>
    <row r="51" spans="1:4">
      <c r="A51" s="343"/>
      <c r="B51" s="343"/>
      <c r="C51" s="344"/>
      <c r="D51" s="9"/>
    </row>
    <row r="52" spans="1:4">
      <c r="A52" s="343"/>
      <c r="B52" s="101"/>
      <c r="C52" s="101"/>
      <c r="D52" s="344"/>
    </row>
    <row r="53" spans="1:4" ht="19.5" thickBot="1">
      <c r="A53" s="343"/>
      <c r="B53" s="345" t="s">
        <v>583</v>
      </c>
      <c r="C53" s="346" t="s">
        <v>42</v>
      </c>
      <c r="D53" s="344"/>
    </row>
    <row r="54" spans="1:4" ht="32.25" thickBot="1">
      <c r="A54" s="320" t="s">
        <v>563</v>
      </c>
      <c r="B54" s="320" t="s">
        <v>564</v>
      </c>
      <c r="C54" s="321" t="s">
        <v>565</v>
      </c>
      <c r="D54" s="347" t="s">
        <v>566</v>
      </c>
    </row>
    <row r="55" spans="1:4" ht="15.75">
      <c r="A55" s="348" t="s">
        <v>91</v>
      </c>
      <c r="B55" s="349"/>
      <c r="C55" s="350"/>
      <c r="D55" s="349"/>
    </row>
    <row r="56" spans="1:4">
      <c r="A56" s="326">
        <v>822</v>
      </c>
      <c r="B56" s="326" t="s">
        <v>584</v>
      </c>
      <c r="C56" s="327">
        <v>183</v>
      </c>
      <c r="D56" s="338">
        <v>1</v>
      </c>
    </row>
    <row r="57" spans="1:4">
      <c r="A57" s="326">
        <v>826</v>
      </c>
      <c r="B57" s="326" t="s">
        <v>480</v>
      </c>
      <c r="C57" s="327">
        <v>195</v>
      </c>
      <c r="D57" s="326">
        <v>1.7</v>
      </c>
    </row>
    <row r="58" spans="1:4">
      <c r="A58" s="326">
        <v>8262</v>
      </c>
      <c r="B58" s="326" t="s">
        <v>585</v>
      </c>
      <c r="C58" s="327">
        <v>382</v>
      </c>
      <c r="D58" s="326">
        <v>2.84</v>
      </c>
    </row>
    <row r="59" spans="1:4">
      <c r="A59" s="326">
        <v>8264</v>
      </c>
      <c r="B59" s="326" t="s">
        <v>486</v>
      </c>
      <c r="C59" s="327">
        <v>37</v>
      </c>
      <c r="D59" s="326">
        <v>0.4</v>
      </c>
    </row>
    <row r="60" spans="1:4">
      <c r="A60" s="326">
        <v>827</v>
      </c>
      <c r="B60" s="326" t="s">
        <v>214</v>
      </c>
      <c r="C60" s="327">
        <v>147</v>
      </c>
      <c r="D60" s="326">
        <v>1</v>
      </c>
    </row>
    <row r="61" spans="1:4">
      <c r="A61" s="326">
        <v>828</v>
      </c>
      <c r="B61" s="326" t="s">
        <v>489</v>
      </c>
      <c r="C61" s="327">
        <v>326</v>
      </c>
      <c r="D61" s="326">
        <v>2.5099999999999998</v>
      </c>
    </row>
    <row r="62" spans="1:4">
      <c r="A62" s="326">
        <v>8281</v>
      </c>
      <c r="B62" s="326" t="s">
        <v>219</v>
      </c>
      <c r="C62" s="327">
        <v>1153</v>
      </c>
      <c r="D62" s="326">
        <v>6.5</v>
      </c>
    </row>
    <row r="63" spans="1:4" ht="15.75" thickBot="1">
      <c r="A63" s="326">
        <v>8283</v>
      </c>
      <c r="B63" s="326" t="s">
        <v>586</v>
      </c>
      <c r="C63" s="327">
        <v>1198</v>
      </c>
      <c r="D63" s="326">
        <v>5.74</v>
      </c>
    </row>
    <row r="64" spans="1:4" ht="17.25" thickBot="1">
      <c r="A64" s="351" t="s">
        <v>221</v>
      </c>
      <c r="B64" s="352"/>
      <c r="C64" s="353">
        <f>SUM(C56:C63)</f>
        <v>3621</v>
      </c>
      <c r="D64" s="354">
        <f>SUM(D56:D63)</f>
        <v>21.689999999999998</v>
      </c>
    </row>
    <row r="65" spans="1:5">
      <c r="A65" s="355" t="s">
        <v>92</v>
      </c>
      <c r="B65" s="356"/>
      <c r="C65" s="357"/>
      <c r="D65" s="358"/>
      <c r="E65" s="101"/>
    </row>
    <row r="66" spans="1:5" ht="17.25" thickBot="1">
      <c r="A66" s="359">
        <v>832</v>
      </c>
      <c r="B66" s="360" t="s">
        <v>587</v>
      </c>
      <c r="C66" s="361">
        <v>110</v>
      </c>
      <c r="D66" s="362">
        <v>0.7</v>
      </c>
    </row>
    <row r="67" spans="1:5" ht="15.75">
      <c r="A67" s="363" t="s">
        <v>93</v>
      </c>
      <c r="B67" s="324"/>
      <c r="C67" s="325"/>
      <c r="D67" s="324"/>
    </row>
    <row r="68" spans="1:5">
      <c r="A68" s="326">
        <v>841</v>
      </c>
      <c r="B68" s="326" t="s">
        <v>588</v>
      </c>
      <c r="C68" s="327">
        <v>3708</v>
      </c>
      <c r="D68" s="326">
        <v>22.9</v>
      </c>
    </row>
    <row r="69" spans="1:5">
      <c r="A69" s="326">
        <v>842</v>
      </c>
      <c r="B69" s="326" t="s">
        <v>589</v>
      </c>
      <c r="C69" s="327">
        <v>784</v>
      </c>
      <c r="D69" s="326">
        <v>3.28</v>
      </c>
    </row>
    <row r="70" spans="1:5">
      <c r="A70" s="326">
        <v>843</v>
      </c>
      <c r="B70" s="326" t="s">
        <v>199</v>
      </c>
      <c r="C70" s="327">
        <v>303</v>
      </c>
      <c r="D70" s="326">
        <v>2.73</v>
      </c>
    </row>
    <row r="71" spans="1:5">
      <c r="A71" s="326">
        <v>846</v>
      </c>
      <c r="B71" s="326" t="s">
        <v>209</v>
      </c>
      <c r="C71" s="327">
        <v>123</v>
      </c>
      <c r="D71" s="326">
        <v>1.27</v>
      </c>
    </row>
    <row r="72" spans="1:5" ht="15.75" thickBot="1">
      <c r="A72" s="326">
        <v>847</v>
      </c>
      <c r="B72" s="326" t="s">
        <v>590</v>
      </c>
      <c r="C72" s="327">
        <v>96</v>
      </c>
      <c r="D72" s="326">
        <v>0.78</v>
      </c>
    </row>
    <row r="73" spans="1:5" ht="17.25" thickBot="1">
      <c r="A73" s="364" t="s">
        <v>255</v>
      </c>
      <c r="B73" s="365"/>
      <c r="C73" s="366">
        <f>SUM(C68:C72)</f>
        <v>5014</v>
      </c>
      <c r="D73" s="367">
        <f>SUM(D68:D72)</f>
        <v>30.96</v>
      </c>
    </row>
    <row r="74" spans="1:5">
      <c r="A74" s="326"/>
      <c r="B74" s="326"/>
      <c r="C74" s="327"/>
      <c r="D74" s="326"/>
    </row>
    <row r="75" spans="1:5">
      <c r="A75" s="363" t="s">
        <v>95</v>
      </c>
      <c r="B75" s="326"/>
      <c r="C75" s="327"/>
      <c r="D75" s="326"/>
    </row>
    <row r="76" spans="1:5">
      <c r="A76" s="326">
        <v>869</v>
      </c>
      <c r="B76" s="326" t="s">
        <v>591</v>
      </c>
      <c r="C76" s="327">
        <v>419</v>
      </c>
      <c r="D76" s="326">
        <v>2.88</v>
      </c>
    </row>
    <row r="77" spans="1:5" ht="15.75" thickBot="1">
      <c r="A77" s="326">
        <v>8692</v>
      </c>
      <c r="B77" s="326" t="s">
        <v>590</v>
      </c>
      <c r="C77" s="327">
        <v>284</v>
      </c>
      <c r="D77" s="326">
        <v>2.79</v>
      </c>
    </row>
    <row r="78" spans="1:5" ht="17.25" thickBot="1">
      <c r="A78" s="368" t="s">
        <v>592</v>
      </c>
      <c r="B78" s="351"/>
      <c r="C78" s="369">
        <f>SUM(C76:C77)</f>
        <v>703</v>
      </c>
      <c r="D78" s="354">
        <f>SUM(D76:D77)</f>
        <v>5.67</v>
      </c>
    </row>
    <row r="79" spans="1:5" ht="18" thickBot="1">
      <c r="A79" s="370" t="s">
        <v>97</v>
      </c>
      <c r="B79" s="371"/>
      <c r="C79" s="372">
        <f>C49+C64+C66+C73+C78</f>
        <v>30520</v>
      </c>
      <c r="D79" s="373">
        <f>D49+D64+D66+D73+D78</f>
        <v>250.87999999999997</v>
      </c>
    </row>
    <row r="80" spans="1:5" ht="15.75" thickTop="1">
      <c r="A80" s="326"/>
      <c r="B80" s="326"/>
      <c r="C80" s="327"/>
      <c r="D80" s="326"/>
    </row>
    <row r="81" spans="1:4">
      <c r="A81" s="363" t="s">
        <v>137</v>
      </c>
      <c r="B81" s="326"/>
      <c r="C81" s="327"/>
      <c r="D81" s="326"/>
    </row>
    <row r="82" spans="1:4">
      <c r="A82" s="326">
        <v>91</v>
      </c>
      <c r="B82" s="326" t="s">
        <v>35</v>
      </c>
      <c r="C82" s="327">
        <v>703</v>
      </c>
      <c r="D82" s="326">
        <v>3</v>
      </c>
    </row>
    <row r="83" spans="1:4" ht="15.75" thickBot="1">
      <c r="A83" s="326">
        <v>97</v>
      </c>
      <c r="B83" s="326" t="s">
        <v>139</v>
      </c>
      <c r="C83" s="327">
        <v>253</v>
      </c>
      <c r="D83" s="326">
        <v>1</v>
      </c>
    </row>
    <row r="84" spans="1:4" ht="17.25" thickBot="1">
      <c r="A84" s="328" t="s">
        <v>140</v>
      </c>
      <c r="B84" s="371"/>
      <c r="C84" s="373">
        <f>SUM(C82:C83)</f>
        <v>956</v>
      </c>
      <c r="D84" s="374">
        <f>SUM(D82:D83)</f>
        <v>4</v>
      </c>
    </row>
    <row r="85" spans="1:4">
      <c r="A85" s="326"/>
      <c r="B85" s="326"/>
      <c r="C85" s="327"/>
      <c r="D85" s="326"/>
    </row>
    <row r="86" spans="1:4">
      <c r="A86" s="326">
        <v>99</v>
      </c>
      <c r="B86" s="375" t="s">
        <v>593</v>
      </c>
      <c r="C86" s="327">
        <v>15798</v>
      </c>
      <c r="D86" s="326">
        <v>120.74</v>
      </c>
    </row>
    <row r="87" spans="1:4">
      <c r="A87" s="326"/>
      <c r="B87" s="375" t="s">
        <v>594</v>
      </c>
      <c r="C87" s="327"/>
      <c r="D87" s="326"/>
    </row>
    <row r="88" spans="1:4">
      <c r="A88" s="326">
        <v>99</v>
      </c>
      <c r="B88" s="326" t="s">
        <v>595</v>
      </c>
      <c r="C88" s="327">
        <v>-235</v>
      </c>
      <c r="D88" s="326"/>
    </row>
    <row r="89" spans="1:4" ht="17.25" thickBot="1">
      <c r="A89" s="326"/>
      <c r="B89" s="326"/>
      <c r="C89" s="376"/>
      <c r="D89" s="377"/>
    </row>
    <row r="90" spans="1:4" ht="16.5" thickBot="1">
      <c r="A90" s="378" t="s">
        <v>596</v>
      </c>
      <c r="B90" s="379"/>
      <c r="C90" s="380">
        <f>C14+C31+C79+C84+C86+C88</f>
        <v>70054</v>
      </c>
      <c r="D90" s="381">
        <f>D14+D31+D79+D84+D86+D88</f>
        <v>512.27</v>
      </c>
    </row>
    <row r="91" spans="1:4">
      <c r="C91" s="382"/>
    </row>
    <row r="92" spans="1:4">
      <c r="C92" s="382"/>
    </row>
    <row r="93" spans="1:4">
      <c r="C93" s="382"/>
    </row>
    <row r="94" spans="1:4">
      <c r="C94" s="382"/>
    </row>
    <row r="95" spans="1:4">
      <c r="C95" s="382"/>
    </row>
    <row r="96" spans="1:4">
      <c r="C96" s="382"/>
    </row>
    <row r="99" spans="4:4">
      <c r="D99" s="9">
        <v>43</v>
      </c>
    </row>
  </sheetData>
  <pageMargins left="0.7" right="0.7" top="0.75" bottom="0.75" header="0.3" footer="0.3"/>
  <pageSetup paperSize="9" orientation="portrait" r:id="rId1"/>
  <headerFooter>
    <oddHeader>&amp;L&amp;"Narkisim,רגיל"&amp;14 06/01/2016&amp;C&amp;"David,מודגש"&amp;20&amp;Uעיריית קרית מוצקין
הצעת תקציב לשנת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rightToLeft="1" view="pageLayout" topLeftCell="A11" zoomScaleNormal="100" workbookViewId="0">
      <selection activeCell="A9" sqref="A9"/>
    </sheetView>
  </sheetViews>
  <sheetFormatPr defaultRowHeight="15"/>
  <cols>
    <col min="2" max="2" width="7.7109375" customWidth="1"/>
    <col min="3" max="3" width="7.42578125" customWidth="1"/>
    <col min="4" max="4" width="7.7109375" customWidth="1"/>
    <col min="5" max="5" width="7.5703125" customWidth="1"/>
    <col min="6" max="6" width="7.28515625" customWidth="1"/>
    <col min="7" max="8" width="7.42578125" customWidth="1"/>
  </cols>
  <sheetData>
    <row r="1" spans="1:10" ht="18.75">
      <c r="A1" s="383"/>
    </row>
    <row r="2" spans="1:10" ht="18.75">
      <c r="A2" s="383"/>
    </row>
    <row r="3" spans="1:10" ht="18.75">
      <c r="A3" s="383"/>
    </row>
    <row r="4" spans="1:10" ht="18.75">
      <c r="A4" s="383"/>
      <c r="E4" s="384" t="s">
        <v>111</v>
      </c>
      <c r="F4" s="384" t="s">
        <v>597</v>
      </c>
    </row>
    <row r="5" spans="1:10" ht="20.25">
      <c r="A5" s="385"/>
      <c r="B5" s="110"/>
    </row>
    <row r="6" spans="1:10" ht="16.5" thickBot="1">
      <c r="A6" s="386"/>
    </row>
    <row r="7" spans="1:10" ht="48" thickBot="1">
      <c r="A7" s="387"/>
      <c r="B7" s="388" t="s">
        <v>598</v>
      </c>
      <c r="C7" s="388" t="s">
        <v>599</v>
      </c>
      <c r="D7" s="388" t="s">
        <v>600</v>
      </c>
      <c r="E7" s="388" t="s">
        <v>601</v>
      </c>
      <c r="F7" s="388" t="s">
        <v>602</v>
      </c>
      <c r="G7" s="388" t="s">
        <v>603</v>
      </c>
      <c r="H7" s="388" t="s">
        <v>604</v>
      </c>
      <c r="I7" s="388" t="s">
        <v>605</v>
      </c>
      <c r="J7" s="388" t="s">
        <v>41</v>
      </c>
    </row>
    <row r="8" spans="1:10" ht="31.5">
      <c r="A8" s="389" t="s">
        <v>606</v>
      </c>
      <c r="B8" s="452">
        <v>21000</v>
      </c>
      <c r="C8" s="454">
        <v>2200</v>
      </c>
      <c r="D8" s="454">
        <v>386</v>
      </c>
      <c r="E8" s="452">
        <v>0</v>
      </c>
      <c r="F8" s="454">
        <v>0</v>
      </c>
      <c r="G8" s="454">
        <v>300</v>
      </c>
      <c r="H8" s="454">
        <v>118</v>
      </c>
      <c r="I8" s="454">
        <v>271</v>
      </c>
      <c r="J8" s="452">
        <f>B8+C8+D8+E8+F8+G8+H8+I8</f>
        <v>24275</v>
      </c>
    </row>
    <row r="9" spans="1:10" ht="32.25" thickBot="1">
      <c r="A9" s="390" t="s">
        <v>667</v>
      </c>
      <c r="B9" s="455"/>
      <c r="C9" s="455"/>
      <c r="D9" s="455"/>
      <c r="E9" s="453"/>
      <c r="F9" s="455"/>
      <c r="G9" s="455"/>
      <c r="H9" s="455"/>
      <c r="I9" s="455"/>
      <c r="J9" s="453"/>
    </row>
    <row r="10" spans="1:10" ht="31.5">
      <c r="A10" s="389" t="s">
        <v>607</v>
      </c>
      <c r="B10" s="450">
        <v>5000</v>
      </c>
      <c r="C10" s="450">
        <v>0</v>
      </c>
      <c r="D10" s="448">
        <v>0</v>
      </c>
      <c r="E10" s="450">
        <v>0</v>
      </c>
      <c r="F10" s="450">
        <v>0</v>
      </c>
      <c r="G10" s="448">
        <v>0</v>
      </c>
      <c r="H10" s="448">
        <v>0</v>
      </c>
      <c r="I10" s="448">
        <v>0</v>
      </c>
      <c r="J10" s="452">
        <f>B10+C10+D10+E10+F10+G10+H10+I10</f>
        <v>5000</v>
      </c>
    </row>
    <row r="11" spans="1:10" ht="32.25" thickBot="1">
      <c r="A11" s="390" t="s">
        <v>668</v>
      </c>
      <c r="B11" s="451"/>
      <c r="C11" s="451"/>
      <c r="D11" s="449"/>
      <c r="E11" s="451"/>
      <c r="F11" s="451"/>
      <c r="G11" s="449"/>
      <c r="H11" s="449"/>
      <c r="I11" s="449"/>
      <c r="J11" s="453"/>
    </row>
    <row r="12" spans="1:10" ht="16.5" thickBot="1">
      <c r="A12" s="391" t="s">
        <v>41</v>
      </c>
      <c r="B12" s="392">
        <f>B8+B10</f>
        <v>26000</v>
      </c>
      <c r="C12" s="392">
        <f t="shared" ref="C12:J12" si="0">C8+C10</f>
        <v>2200</v>
      </c>
      <c r="D12" s="392">
        <f t="shared" si="0"/>
        <v>386</v>
      </c>
      <c r="E12" s="392">
        <f t="shared" si="0"/>
        <v>0</v>
      </c>
      <c r="F12" s="392">
        <f t="shared" si="0"/>
        <v>0</v>
      </c>
      <c r="G12" s="392">
        <f t="shared" si="0"/>
        <v>300</v>
      </c>
      <c r="H12" s="392">
        <f t="shared" si="0"/>
        <v>118</v>
      </c>
      <c r="I12" s="392">
        <f t="shared" si="0"/>
        <v>271</v>
      </c>
      <c r="J12" s="392">
        <f t="shared" si="0"/>
        <v>29275</v>
      </c>
    </row>
    <row r="13" spans="1:10" ht="31.5">
      <c r="A13" s="393" t="s">
        <v>608</v>
      </c>
      <c r="B13" s="454"/>
      <c r="C13" s="454"/>
      <c r="D13" s="454"/>
      <c r="E13" s="454"/>
      <c r="F13" s="454"/>
      <c r="G13" s="454"/>
      <c r="H13" s="454"/>
      <c r="I13" s="454"/>
      <c r="J13" s="454"/>
    </row>
    <row r="14" spans="1:10" ht="32.25" thickBot="1">
      <c r="A14" s="391" t="s">
        <v>668</v>
      </c>
      <c r="B14" s="455"/>
      <c r="C14" s="455"/>
      <c r="D14" s="455"/>
      <c r="E14" s="455"/>
      <c r="F14" s="455"/>
      <c r="G14" s="455"/>
      <c r="H14" s="455"/>
      <c r="I14" s="455"/>
      <c r="J14" s="455"/>
    </row>
    <row r="15" spans="1:10" ht="48" thickBot="1">
      <c r="A15" s="390" t="s">
        <v>609</v>
      </c>
      <c r="B15" s="394">
        <v>6017</v>
      </c>
      <c r="C15" s="395">
        <v>0</v>
      </c>
      <c r="D15" s="395">
        <v>0</v>
      </c>
      <c r="E15" s="395">
        <v>0</v>
      </c>
      <c r="F15" s="395">
        <v>0</v>
      </c>
      <c r="G15" s="395">
        <v>0</v>
      </c>
      <c r="H15" s="395">
        <v>0</v>
      </c>
      <c r="I15" s="395">
        <v>0</v>
      </c>
      <c r="J15" s="394">
        <f>B15+C15+D15+E15+F15+G15+H15+I15</f>
        <v>6017</v>
      </c>
    </row>
    <row r="16" spans="1:10" ht="32.25" thickBot="1">
      <c r="A16" s="389" t="s">
        <v>610</v>
      </c>
      <c r="B16" s="448">
        <v>6000</v>
      </c>
      <c r="C16" s="450">
        <v>0</v>
      </c>
      <c r="D16" s="448">
        <v>0</v>
      </c>
      <c r="E16" s="448">
        <v>0</v>
      </c>
      <c r="F16" s="448">
        <v>0</v>
      </c>
      <c r="G16" s="448">
        <v>300</v>
      </c>
      <c r="H16" s="448">
        <v>0</v>
      </c>
      <c r="I16" s="448">
        <v>0</v>
      </c>
      <c r="J16" s="394">
        <f>B16+C16+D16+E16+F16+G16+H16+I16</f>
        <v>6300</v>
      </c>
    </row>
    <row r="17" spans="1:10" ht="32.25" thickBot="1">
      <c r="A17" s="390" t="s">
        <v>611</v>
      </c>
      <c r="B17" s="449"/>
      <c r="C17" s="451"/>
      <c r="D17" s="449"/>
      <c r="E17" s="449"/>
      <c r="F17" s="449"/>
      <c r="G17" s="449"/>
      <c r="H17" s="449"/>
      <c r="I17" s="449"/>
      <c r="J17" s="394"/>
    </row>
    <row r="18" spans="1:10" ht="31.5">
      <c r="A18" s="393" t="s">
        <v>145</v>
      </c>
      <c r="B18" s="446">
        <f>B15+B16</f>
        <v>12017</v>
      </c>
      <c r="C18" s="446">
        <f t="shared" ref="C18:J18" si="1">C15+C16</f>
        <v>0</v>
      </c>
      <c r="D18" s="446">
        <f t="shared" si="1"/>
        <v>0</v>
      </c>
      <c r="E18" s="446">
        <f t="shared" si="1"/>
        <v>0</v>
      </c>
      <c r="F18" s="446">
        <f t="shared" si="1"/>
        <v>0</v>
      </c>
      <c r="G18" s="446">
        <f t="shared" si="1"/>
        <v>300</v>
      </c>
      <c r="H18" s="446">
        <f t="shared" si="1"/>
        <v>0</v>
      </c>
      <c r="I18" s="446">
        <f t="shared" si="1"/>
        <v>0</v>
      </c>
      <c r="J18" s="446">
        <f t="shared" si="1"/>
        <v>12317</v>
      </c>
    </row>
    <row r="19" spans="1:10" ht="16.5" thickBot="1">
      <c r="A19" s="391" t="s">
        <v>612</v>
      </c>
      <c r="B19" s="447"/>
      <c r="C19" s="447"/>
      <c r="D19" s="447"/>
      <c r="E19" s="447"/>
      <c r="F19" s="447"/>
      <c r="G19" s="447"/>
      <c r="H19" s="447"/>
      <c r="I19" s="447"/>
      <c r="J19" s="447"/>
    </row>
    <row r="20" spans="1:10" ht="47.25">
      <c r="A20" s="393" t="s">
        <v>613</v>
      </c>
      <c r="B20" s="443">
        <f>B12-B18</f>
        <v>13983</v>
      </c>
      <c r="C20" s="443">
        <f t="shared" ref="C20:J20" si="2">C12-C18</f>
        <v>2200</v>
      </c>
      <c r="D20" s="443">
        <f t="shared" si="2"/>
        <v>386</v>
      </c>
      <c r="E20" s="443">
        <f t="shared" si="2"/>
        <v>0</v>
      </c>
      <c r="F20" s="443">
        <f t="shared" si="2"/>
        <v>0</v>
      </c>
      <c r="G20" s="443">
        <f t="shared" si="2"/>
        <v>0</v>
      </c>
      <c r="H20" s="443">
        <f t="shared" si="2"/>
        <v>118</v>
      </c>
      <c r="I20" s="443">
        <f t="shared" si="2"/>
        <v>271</v>
      </c>
      <c r="J20" s="443">
        <f t="shared" si="2"/>
        <v>16958</v>
      </c>
    </row>
    <row r="21" spans="1:10" ht="32.25" thickBot="1">
      <c r="A21" s="391" t="s">
        <v>669</v>
      </c>
      <c r="B21" s="444"/>
      <c r="C21" s="444"/>
      <c r="D21" s="444"/>
      <c r="E21" s="444"/>
      <c r="F21" s="444"/>
      <c r="G21" s="444"/>
      <c r="H21" s="444"/>
      <c r="I21" s="444"/>
      <c r="J21" s="444"/>
    </row>
    <row r="22" spans="1:10" ht="15.75">
      <c r="A22" s="386"/>
    </row>
    <row r="27" spans="1:10">
      <c r="A27" s="101"/>
      <c r="B27" s="101"/>
      <c r="C27" s="101"/>
      <c r="D27" s="101"/>
      <c r="E27" s="101"/>
      <c r="F27" s="101"/>
      <c r="G27" s="101"/>
      <c r="H27" s="101"/>
      <c r="I27" s="101"/>
      <c r="J27" s="101"/>
    </row>
    <row r="32" spans="1:10">
      <c r="E32" s="445"/>
      <c r="F32" s="445"/>
    </row>
    <row r="36" spans="10:10">
      <c r="J36" s="9">
        <v>44</v>
      </c>
    </row>
  </sheetData>
  <mergeCells count="54">
    <mergeCell ref="H8:H9"/>
    <mergeCell ref="I8:I9"/>
    <mergeCell ref="J8:J9"/>
    <mergeCell ref="B10:B11"/>
    <mergeCell ref="C10:C11"/>
    <mergeCell ref="D10:D11"/>
    <mergeCell ref="E10:E11"/>
    <mergeCell ref="F10:F11"/>
    <mergeCell ref="G10:G11"/>
    <mergeCell ref="H10:H11"/>
    <mergeCell ref="B8:B9"/>
    <mergeCell ref="C8:C9"/>
    <mergeCell ref="D8:D9"/>
    <mergeCell ref="E8:E9"/>
    <mergeCell ref="F8:F9"/>
    <mergeCell ref="G8:G9"/>
    <mergeCell ref="I10:I11"/>
    <mergeCell ref="J10:J11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G16:G17"/>
    <mergeCell ref="H16:H17"/>
    <mergeCell ref="I16:I17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B20:B21"/>
    <mergeCell ref="C20:C21"/>
    <mergeCell ref="D20:D21"/>
    <mergeCell ref="E20:E21"/>
    <mergeCell ref="F20:F21"/>
    <mergeCell ref="I20:I21"/>
    <mergeCell ref="J20:J21"/>
    <mergeCell ref="E32:F32"/>
    <mergeCell ref="H18:H19"/>
    <mergeCell ref="I18:I19"/>
    <mergeCell ref="J18:J19"/>
    <mergeCell ref="G20:G21"/>
    <mergeCell ref="H20:H21"/>
    <mergeCell ref="G18:G19"/>
  </mergeCells>
  <pageMargins left="0.7" right="0.7" top="0.75" bottom="0.75" header="0.3" footer="0.3"/>
  <pageSetup paperSize="9" orientation="portrait" r:id="rId1"/>
  <headerFooter>
    <oddHeader>&amp;L&amp;"Narkisim,רגיל"&amp;14 06/01/2016&amp;C&amp;"David,מודגש"&amp;20&amp;Uעיריית קריית מוצקין
הצעת תקציב לשנת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rightToLeft="1" view="pageLayout" zoomScaleNormal="100" workbookViewId="0">
      <selection activeCell="B31" sqref="B31"/>
    </sheetView>
  </sheetViews>
  <sheetFormatPr defaultRowHeight="15"/>
  <cols>
    <col min="1" max="1" width="4.42578125" customWidth="1"/>
    <col min="2" max="2" width="16.85546875" style="410" customWidth="1"/>
    <col min="3" max="3" width="9.42578125" customWidth="1"/>
    <col min="4" max="4" width="9.140625" customWidth="1"/>
    <col min="5" max="5" width="9.85546875" bestFit="1" customWidth="1"/>
    <col min="6" max="6" width="10.42578125" customWidth="1"/>
    <col min="7" max="7" width="9.28515625" customWidth="1"/>
    <col min="8" max="8" width="11.140625" bestFit="1" customWidth="1"/>
  </cols>
  <sheetData>
    <row r="3" spans="1:8" ht="38.25" customHeight="1">
      <c r="A3" s="158"/>
      <c r="B3" s="396"/>
      <c r="C3" s="456" t="s">
        <v>653</v>
      </c>
      <c r="D3" s="456"/>
      <c r="E3" s="456"/>
      <c r="F3" s="397"/>
      <c r="G3" s="397"/>
      <c r="H3" s="397"/>
    </row>
    <row r="4" spans="1:8" ht="30" customHeight="1">
      <c r="A4" s="398"/>
      <c r="B4" s="399"/>
      <c r="C4" s="400"/>
      <c r="D4" s="457" t="s">
        <v>614</v>
      </c>
      <c r="E4" s="458"/>
      <c r="F4" s="458"/>
      <c r="G4" s="458"/>
      <c r="H4" s="459"/>
    </row>
    <row r="5" spans="1:8" ht="35.25" customHeight="1">
      <c r="A5" s="401" t="s">
        <v>615</v>
      </c>
      <c r="B5" s="402" t="s">
        <v>616</v>
      </c>
      <c r="C5" s="402" t="s">
        <v>617</v>
      </c>
      <c r="D5" s="402" t="s">
        <v>618</v>
      </c>
      <c r="E5" s="402" t="s">
        <v>619</v>
      </c>
      <c r="F5" s="402" t="s">
        <v>620</v>
      </c>
      <c r="G5" s="402" t="s">
        <v>621</v>
      </c>
      <c r="H5" s="402" t="s">
        <v>622</v>
      </c>
    </row>
    <row r="6" spans="1:8" ht="30" customHeight="1">
      <c r="A6" s="403">
        <v>1</v>
      </c>
      <c r="B6" s="404" t="s">
        <v>623</v>
      </c>
      <c r="C6" s="405">
        <v>3000000</v>
      </c>
      <c r="D6" s="406"/>
      <c r="E6" s="406"/>
      <c r="F6" s="405">
        <v>3000000</v>
      </c>
      <c r="G6" s="407"/>
      <c r="H6" s="406"/>
    </row>
    <row r="7" spans="1:8" ht="30" customHeight="1">
      <c r="A7" s="403">
        <v>2</v>
      </c>
      <c r="B7" s="404" t="s">
        <v>624</v>
      </c>
      <c r="C7" s="405">
        <v>3500000</v>
      </c>
      <c r="D7" s="406"/>
      <c r="E7" s="406"/>
      <c r="F7" s="405">
        <v>3500000</v>
      </c>
      <c r="G7" s="407"/>
      <c r="H7" s="406"/>
    </row>
    <row r="8" spans="1:8" ht="30" customHeight="1">
      <c r="A8" s="403">
        <v>3</v>
      </c>
      <c r="B8" s="404" t="s">
        <v>625</v>
      </c>
      <c r="C8" s="405">
        <v>4000000</v>
      </c>
      <c r="D8" s="406"/>
      <c r="E8" s="406"/>
      <c r="F8" s="405">
        <v>3600000</v>
      </c>
      <c r="G8" s="407"/>
      <c r="H8" s="408" t="s">
        <v>626</v>
      </c>
    </row>
    <row r="9" spans="1:8" ht="30" customHeight="1">
      <c r="A9" s="403">
        <v>4</v>
      </c>
      <c r="B9" s="404" t="s">
        <v>627</v>
      </c>
      <c r="C9" s="405">
        <v>2400000</v>
      </c>
      <c r="D9" s="406"/>
      <c r="E9" s="406"/>
      <c r="F9" s="405">
        <v>2400000</v>
      </c>
      <c r="G9" s="407"/>
      <c r="H9" s="406"/>
    </row>
    <row r="10" spans="1:8" ht="30" customHeight="1">
      <c r="A10" s="403">
        <v>5</v>
      </c>
      <c r="B10" s="404" t="s">
        <v>628</v>
      </c>
      <c r="C10" s="405">
        <v>1200000</v>
      </c>
      <c r="D10" s="406"/>
      <c r="E10" s="406"/>
      <c r="F10" s="405">
        <v>1200000</v>
      </c>
      <c r="G10" s="407"/>
      <c r="H10" s="406"/>
    </row>
    <row r="11" spans="1:8" ht="28.5" customHeight="1">
      <c r="A11" s="403">
        <v>6</v>
      </c>
      <c r="B11" s="404" t="s">
        <v>629</v>
      </c>
      <c r="C11" s="405">
        <v>600000</v>
      </c>
      <c r="D11" s="406"/>
      <c r="E11" s="406"/>
      <c r="F11" s="405">
        <v>600000</v>
      </c>
      <c r="G11" s="407"/>
      <c r="H11" s="406"/>
    </row>
    <row r="12" spans="1:8" ht="30" customHeight="1">
      <c r="A12" s="403">
        <v>7</v>
      </c>
      <c r="B12" s="404" t="s">
        <v>630</v>
      </c>
      <c r="C12" s="405">
        <v>2200000</v>
      </c>
      <c r="D12" s="406"/>
      <c r="E12" s="406"/>
      <c r="F12" s="405">
        <v>2200000</v>
      </c>
      <c r="G12" s="407"/>
      <c r="H12" s="406"/>
    </row>
    <row r="13" spans="1:8" ht="30" customHeight="1">
      <c r="A13" s="403">
        <v>8</v>
      </c>
      <c r="B13" s="404" t="s">
        <v>631</v>
      </c>
      <c r="C13" s="405">
        <v>500000</v>
      </c>
      <c r="D13" s="406"/>
      <c r="E13" s="406"/>
      <c r="F13" s="405">
        <v>500000</v>
      </c>
      <c r="G13" s="407"/>
      <c r="H13" s="406"/>
    </row>
    <row r="14" spans="1:8" ht="30" customHeight="1">
      <c r="A14" s="403">
        <v>9</v>
      </c>
      <c r="B14" s="404" t="s">
        <v>632</v>
      </c>
      <c r="C14" s="405">
        <v>1800000</v>
      </c>
      <c r="D14" s="406"/>
      <c r="E14" s="405">
        <v>1800000</v>
      </c>
      <c r="F14" s="407"/>
      <c r="G14" s="407"/>
      <c r="H14" s="406"/>
    </row>
    <row r="15" spans="1:8" ht="30" customHeight="1">
      <c r="A15" s="403">
        <v>10</v>
      </c>
      <c r="B15" s="404" t="s">
        <v>663</v>
      </c>
      <c r="C15" s="405">
        <v>750000</v>
      </c>
      <c r="D15" s="406"/>
      <c r="E15" s="405">
        <v>750000</v>
      </c>
      <c r="F15" s="407"/>
      <c r="G15" s="407"/>
      <c r="H15" s="406"/>
    </row>
    <row r="16" spans="1:8" ht="30.75" customHeight="1">
      <c r="A16" s="403">
        <v>11</v>
      </c>
      <c r="B16" s="404" t="s">
        <v>633</v>
      </c>
      <c r="C16" s="405">
        <v>500000</v>
      </c>
      <c r="D16" s="406"/>
      <c r="E16" s="405">
        <v>500000</v>
      </c>
      <c r="F16" s="407"/>
      <c r="G16" s="407"/>
      <c r="H16" s="406"/>
    </row>
    <row r="17" spans="1:8" ht="30" customHeight="1">
      <c r="A17" s="403">
        <v>12</v>
      </c>
      <c r="B17" s="404" t="s">
        <v>634</v>
      </c>
      <c r="C17" s="405">
        <v>3000000</v>
      </c>
      <c r="D17" s="406"/>
      <c r="E17" s="405">
        <v>3000000</v>
      </c>
      <c r="F17" s="407"/>
      <c r="G17" s="407"/>
      <c r="H17" s="406"/>
    </row>
    <row r="18" spans="1:8" ht="30" customHeight="1">
      <c r="A18" s="403">
        <v>13</v>
      </c>
      <c r="B18" s="404" t="s">
        <v>635</v>
      </c>
      <c r="C18" s="405">
        <v>300000</v>
      </c>
      <c r="D18" s="406"/>
      <c r="E18" s="405">
        <v>300000</v>
      </c>
      <c r="F18" s="407"/>
      <c r="G18" s="407"/>
      <c r="H18" s="406"/>
    </row>
    <row r="19" spans="1:8" ht="30" customHeight="1">
      <c r="A19" s="403">
        <v>14</v>
      </c>
      <c r="B19" s="404" t="s">
        <v>636</v>
      </c>
      <c r="C19" s="405">
        <v>250000</v>
      </c>
      <c r="D19" s="406"/>
      <c r="E19" s="405">
        <v>250000</v>
      </c>
      <c r="F19" s="407"/>
      <c r="G19" s="407"/>
      <c r="H19" s="406"/>
    </row>
    <row r="20" spans="1:8" ht="30.75" customHeight="1">
      <c r="A20" s="403">
        <v>15</v>
      </c>
      <c r="B20" s="404" t="s">
        <v>637</v>
      </c>
      <c r="C20" s="405">
        <v>80000</v>
      </c>
      <c r="D20" s="406"/>
      <c r="E20" s="405">
        <v>80000</v>
      </c>
      <c r="F20" s="407"/>
      <c r="G20" s="407"/>
      <c r="H20" s="406"/>
    </row>
    <row r="21" spans="1:8" ht="30" customHeight="1">
      <c r="A21" s="403">
        <v>16</v>
      </c>
      <c r="B21" s="404" t="s">
        <v>638</v>
      </c>
      <c r="C21" s="405">
        <v>90000</v>
      </c>
      <c r="D21" s="406"/>
      <c r="E21" s="405">
        <v>90000</v>
      </c>
      <c r="F21" s="407"/>
      <c r="G21" s="407"/>
      <c r="H21" s="406"/>
    </row>
    <row r="22" spans="1:8" ht="30.75" customHeight="1">
      <c r="A22" s="403">
        <v>17</v>
      </c>
      <c r="B22" s="404" t="s">
        <v>639</v>
      </c>
      <c r="C22" s="405">
        <v>80000</v>
      </c>
      <c r="D22" s="406"/>
      <c r="E22" s="405">
        <v>80000</v>
      </c>
      <c r="F22" s="407"/>
      <c r="G22" s="407"/>
      <c r="H22" s="406"/>
    </row>
    <row r="23" spans="1:8" ht="30" customHeight="1">
      <c r="A23" s="403">
        <v>18</v>
      </c>
      <c r="B23" s="409" t="s">
        <v>640</v>
      </c>
      <c r="C23" s="405">
        <v>1500000</v>
      </c>
      <c r="D23" s="405">
        <v>1000000</v>
      </c>
      <c r="E23" s="406"/>
      <c r="F23" s="405">
        <v>500000</v>
      </c>
      <c r="G23" s="407"/>
      <c r="H23" s="406"/>
    </row>
    <row r="24" spans="1:8" ht="30" customHeight="1">
      <c r="A24" s="403">
        <v>19</v>
      </c>
      <c r="B24" s="409" t="s">
        <v>641</v>
      </c>
      <c r="C24" s="405">
        <v>700000</v>
      </c>
      <c r="D24" s="405">
        <v>490000</v>
      </c>
      <c r="E24" s="406"/>
      <c r="F24" s="405">
        <v>210000</v>
      </c>
      <c r="G24" s="407"/>
      <c r="H24" s="406"/>
    </row>
    <row r="28" spans="1:8">
      <c r="H28" s="411">
        <v>45</v>
      </c>
    </row>
    <row r="31" spans="1:8" ht="38.25" customHeight="1">
      <c r="A31" s="412"/>
      <c r="B31" s="413"/>
      <c r="C31" s="460" t="s">
        <v>653</v>
      </c>
      <c r="D31" s="460"/>
      <c r="E31" s="460"/>
      <c r="F31" s="414"/>
      <c r="G31" s="415"/>
      <c r="H31" s="412"/>
    </row>
    <row r="32" spans="1:8" ht="38.25" customHeight="1">
      <c r="A32" s="398"/>
      <c r="B32" s="399"/>
      <c r="C32" s="400"/>
      <c r="D32" s="457" t="s">
        <v>614</v>
      </c>
      <c r="E32" s="458"/>
      <c r="F32" s="458"/>
      <c r="G32" s="458"/>
      <c r="H32" s="459"/>
    </row>
    <row r="33" spans="1:8" ht="38.25" customHeight="1">
      <c r="A33" s="416" t="s">
        <v>615</v>
      </c>
      <c r="B33" s="417" t="s">
        <v>616</v>
      </c>
      <c r="C33" s="417" t="s">
        <v>617</v>
      </c>
      <c r="D33" s="417" t="s">
        <v>618</v>
      </c>
      <c r="E33" s="417" t="s">
        <v>619</v>
      </c>
      <c r="F33" s="417" t="s">
        <v>620</v>
      </c>
      <c r="G33" s="417" t="s">
        <v>621</v>
      </c>
      <c r="H33" s="417" t="s">
        <v>622</v>
      </c>
    </row>
    <row r="34" spans="1:8" ht="30" customHeight="1">
      <c r="A34" s="403">
        <v>20</v>
      </c>
      <c r="B34" s="409" t="s">
        <v>642</v>
      </c>
      <c r="C34" s="405">
        <v>750000</v>
      </c>
      <c r="D34" s="405">
        <v>500000</v>
      </c>
      <c r="E34" s="406"/>
      <c r="F34" s="405">
        <v>250000</v>
      </c>
      <c r="G34" s="407"/>
      <c r="H34" s="406"/>
    </row>
    <row r="35" spans="1:8" ht="30" customHeight="1">
      <c r="A35" s="403">
        <v>21</v>
      </c>
      <c r="B35" s="409" t="s">
        <v>643</v>
      </c>
      <c r="C35" s="405">
        <v>3600000</v>
      </c>
      <c r="D35" s="405">
        <v>2520000</v>
      </c>
      <c r="E35" s="406"/>
      <c r="F35" s="405">
        <v>1080000</v>
      </c>
      <c r="G35" s="407"/>
      <c r="H35" s="406"/>
    </row>
    <row r="36" spans="1:8" ht="30" customHeight="1">
      <c r="A36" s="403">
        <v>22</v>
      </c>
      <c r="B36" s="409" t="s">
        <v>644</v>
      </c>
      <c r="C36" s="405">
        <v>280000</v>
      </c>
      <c r="D36" s="405">
        <v>200000</v>
      </c>
      <c r="E36" s="406"/>
      <c r="F36" s="405">
        <v>80000</v>
      </c>
      <c r="G36" s="407"/>
      <c r="H36" s="406"/>
    </row>
    <row r="37" spans="1:8" ht="30" customHeight="1">
      <c r="A37" s="403">
        <v>23</v>
      </c>
      <c r="B37" s="409" t="s">
        <v>645</v>
      </c>
      <c r="C37" s="405">
        <v>600000</v>
      </c>
      <c r="D37" s="405">
        <v>600000</v>
      </c>
      <c r="E37" s="406"/>
      <c r="F37" s="405"/>
      <c r="G37" s="407"/>
      <c r="H37" s="406"/>
    </row>
    <row r="38" spans="1:8" ht="30" customHeight="1">
      <c r="A38" s="403">
        <v>24</v>
      </c>
      <c r="B38" s="409" t="s">
        <v>646</v>
      </c>
      <c r="C38" s="405">
        <v>110000</v>
      </c>
      <c r="D38" s="405">
        <v>110000</v>
      </c>
      <c r="E38" s="406"/>
      <c r="F38" s="406"/>
      <c r="G38" s="407"/>
      <c r="H38" s="406"/>
    </row>
    <row r="39" spans="1:8" ht="30" customHeight="1">
      <c r="A39" s="403">
        <v>25</v>
      </c>
      <c r="B39" s="409" t="s">
        <v>647</v>
      </c>
      <c r="C39" s="405">
        <v>120000</v>
      </c>
      <c r="D39" s="405">
        <v>120000</v>
      </c>
      <c r="E39" s="406"/>
      <c r="F39" s="406"/>
      <c r="G39" s="407"/>
      <c r="H39" s="418"/>
    </row>
    <row r="40" spans="1:8" ht="30" customHeight="1">
      <c r="A40" s="403">
        <v>26</v>
      </c>
      <c r="B40" s="409" t="s">
        <v>648</v>
      </c>
      <c r="C40" s="405">
        <v>90000</v>
      </c>
      <c r="D40" s="405">
        <v>90000</v>
      </c>
      <c r="E40" s="406"/>
      <c r="F40" s="406"/>
      <c r="G40" s="407"/>
      <c r="H40" s="418"/>
    </row>
    <row r="41" spans="1:8" ht="30" customHeight="1">
      <c r="A41" s="403">
        <v>27</v>
      </c>
      <c r="B41" s="409" t="s">
        <v>649</v>
      </c>
      <c r="C41" s="405">
        <v>2200000</v>
      </c>
      <c r="D41" s="419"/>
      <c r="E41" s="419"/>
      <c r="F41" s="420">
        <v>800000</v>
      </c>
      <c r="G41" s="405">
        <v>1400000</v>
      </c>
      <c r="H41" s="418"/>
    </row>
    <row r="42" spans="1:8" ht="30" customHeight="1">
      <c r="A42" s="403">
        <v>28</v>
      </c>
      <c r="B42" s="409" t="s">
        <v>650</v>
      </c>
      <c r="C42" s="405">
        <v>7800000</v>
      </c>
      <c r="D42" s="419"/>
      <c r="E42" s="419"/>
      <c r="F42" s="419"/>
      <c r="G42" s="405">
        <v>7800000</v>
      </c>
      <c r="H42" s="418"/>
    </row>
    <row r="43" spans="1:8" ht="30" customHeight="1">
      <c r="A43" s="403">
        <v>29</v>
      </c>
      <c r="B43" s="409" t="s">
        <v>651</v>
      </c>
      <c r="C43" s="405">
        <v>600000</v>
      </c>
      <c r="D43" s="419"/>
      <c r="E43" s="421"/>
      <c r="F43" s="405">
        <v>600000</v>
      </c>
      <c r="G43" s="405"/>
      <c r="H43" s="418"/>
    </row>
    <row r="44" spans="1:8" ht="30" customHeight="1">
      <c r="A44" s="403">
        <v>30</v>
      </c>
      <c r="B44" s="409" t="s">
        <v>652</v>
      </c>
      <c r="C44" s="405">
        <v>600000</v>
      </c>
      <c r="D44" s="419"/>
      <c r="E44" s="405"/>
      <c r="F44" s="405">
        <v>600000</v>
      </c>
      <c r="G44" s="405"/>
      <c r="H44" s="418"/>
    </row>
    <row r="45" spans="1:8" ht="30" customHeight="1">
      <c r="A45" s="403">
        <v>31</v>
      </c>
      <c r="B45" s="409" t="s">
        <v>664</v>
      </c>
      <c r="C45" s="405">
        <v>26000000</v>
      </c>
      <c r="D45" s="419"/>
      <c r="E45" s="405">
        <v>26000000</v>
      </c>
      <c r="F45" s="405"/>
      <c r="G45" s="405"/>
      <c r="H45" s="418"/>
    </row>
    <row r="46" spans="1:8" ht="30" customHeight="1">
      <c r="A46" s="403">
        <v>32</v>
      </c>
      <c r="B46" s="409" t="s">
        <v>665</v>
      </c>
      <c r="C46" s="405">
        <v>87000000</v>
      </c>
      <c r="D46" s="419"/>
      <c r="E46" s="405">
        <v>21000000</v>
      </c>
      <c r="F46" s="405"/>
      <c r="G46" s="405"/>
      <c r="H46" s="427" t="s">
        <v>666</v>
      </c>
    </row>
    <row r="47" spans="1:8" s="431" customFormat="1" ht="42" customHeight="1">
      <c r="A47" s="428"/>
      <c r="B47" s="429" t="s">
        <v>41</v>
      </c>
      <c r="C47" s="430">
        <f>SUM(C6:C46)</f>
        <v>156200000</v>
      </c>
      <c r="D47" s="430">
        <f>SUM(D6:D46)</f>
        <v>5630000</v>
      </c>
      <c r="E47" s="430">
        <f>SUM(E6:E46)</f>
        <v>53850000</v>
      </c>
      <c r="F47" s="430">
        <f>SUM(F6:F46)</f>
        <v>21120000</v>
      </c>
      <c r="G47" s="430">
        <f>SUM(G6:G46)</f>
        <v>9200000</v>
      </c>
      <c r="H47" s="430">
        <v>66400000</v>
      </c>
    </row>
    <row r="52" spans="8:8">
      <c r="H52" s="9">
        <v>46</v>
      </c>
    </row>
  </sheetData>
  <mergeCells count="4">
    <mergeCell ref="C3:E3"/>
    <mergeCell ref="D4:H4"/>
    <mergeCell ref="C31:E31"/>
    <mergeCell ref="D32:H32"/>
  </mergeCells>
  <pageMargins left="0.7" right="0.7" top="0.75" bottom="0.75" header="0.3" footer="0.3"/>
  <pageSetup paperSize="9" orientation="portrait" r:id="rId1"/>
  <headerFooter>
    <oddHeader>&amp;L&amp;"Narkisim,רגיל"&amp;14 06/01/2016&amp;C&amp;"David,מודגש"&amp;20&amp;Uעיריית קריית מוצקין
הצעת תקציב לשנת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rightToLeft="1" tabSelected="1" topLeftCell="A2" workbookViewId="0">
      <selection activeCell="H2" sqref="H2"/>
    </sheetView>
  </sheetViews>
  <sheetFormatPr defaultRowHeight="15"/>
  <cols>
    <col min="1" max="1" width="7.85546875" customWidth="1"/>
    <col min="2" max="2" width="11.28515625" customWidth="1"/>
    <col min="3" max="3" width="16.85546875" customWidth="1"/>
    <col min="4" max="4" width="13.85546875" customWidth="1"/>
    <col min="5" max="5" width="17.28515625" customWidth="1"/>
    <col min="6" max="6" width="17.7109375" customWidth="1"/>
  </cols>
  <sheetData>
    <row r="1" spans="1:6" ht="28.5" customHeight="1">
      <c r="A1" s="486"/>
      <c r="B1" s="485" t="s">
        <v>146</v>
      </c>
      <c r="C1" s="485" t="s">
        <v>692</v>
      </c>
      <c r="D1" s="484" t="s">
        <v>691</v>
      </c>
      <c r="E1" s="484" t="s">
        <v>690</v>
      </c>
      <c r="F1" s="483" t="s">
        <v>689</v>
      </c>
    </row>
    <row r="2" spans="1:6" ht="28.5" customHeight="1">
      <c r="A2" s="471" t="s">
        <v>148</v>
      </c>
      <c r="B2" s="482">
        <v>1111200100</v>
      </c>
      <c r="C2" s="482" t="s">
        <v>151</v>
      </c>
      <c r="D2" s="481">
        <v>5000000</v>
      </c>
      <c r="E2" s="481">
        <v>-600000</v>
      </c>
      <c r="F2" s="480">
        <f>D2+E2</f>
        <v>4400000</v>
      </c>
    </row>
    <row r="3" spans="1:6" ht="29.25" customHeight="1">
      <c r="A3" s="470"/>
      <c r="B3" s="469">
        <v>1160000661</v>
      </c>
      <c r="C3" s="469" t="s">
        <v>688</v>
      </c>
      <c r="D3" s="468">
        <v>800000</v>
      </c>
      <c r="E3" s="468">
        <v>-350000</v>
      </c>
      <c r="F3" s="480">
        <f>D3+E3</f>
        <v>450000</v>
      </c>
    </row>
    <row r="4" spans="1:6" ht="27.75" customHeight="1">
      <c r="A4" s="470"/>
      <c r="B4" s="469">
        <v>1191000910</v>
      </c>
      <c r="C4" s="469" t="s">
        <v>687</v>
      </c>
      <c r="D4" s="468">
        <v>30598000</v>
      </c>
      <c r="E4" s="468">
        <v>1872000</v>
      </c>
      <c r="F4" s="480">
        <f>D4+E4</f>
        <v>32470000</v>
      </c>
    </row>
    <row r="5" spans="1:6" ht="27" customHeight="1">
      <c r="A5" s="470"/>
      <c r="B5" s="469">
        <v>1192000910</v>
      </c>
      <c r="C5" s="469" t="s">
        <v>686</v>
      </c>
      <c r="D5" s="468">
        <v>300000</v>
      </c>
      <c r="E5" s="468">
        <v>1531000</v>
      </c>
      <c r="F5" s="480">
        <f>D5+E5</f>
        <v>1831000</v>
      </c>
    </row>
    <row r="6" spans="1:6" ht="28.5" customHeight="1">
      <c r="A6" s="470"/>
      <c r="B6" s="469">
        <v>1252000920</v>
      </c>
      <c r="C6" s="469" t="s">
        <v>685</v>
      </c>
      <c r="D6" s="468">
        <v>0</v>
      </c>
      <c r="E6" s="468">
        <v>100000</v>
      </c>
      <c r="F6" s="480">
        <f>D6+E6</f>
        <v>100000</v>
      </c>
    </row>
    <row r="7" spans="1:6" ht="28.5" customHeight="1">
      <c r="A7" s="470"/>
      <c r="B7" s="469">
        <v>1269000690</v>
      </c>
      <c r="C7" s="469" t="s">
        <v>173</v>
      </c>
      <c r="D7" s="468">
        <v>150000</v>
      </c>
      <c r="E7" s="468">
        <v>-80000</v>
      </c>
      <c r="F7" s="480">
        <f>D7+E7</f>
        <v>70000</v>
      </c>
    </row>
    <row r="8" spans="1:6" ht="28.5" customHeight="1">
      <c r="A8" s="470"/>
      <c r="B8" s="469">
        <v>1313201420</v>
      </c>
      <c r="C8" s="469" t="s">
        <v>672</v>
      </c>
      <c r="D8" s="468">
        <v>210000</v>
      </c>
      <c r="E8" s="468">
        <v>40000</v>
      </c>
      <c r="F8" s="480">
        <f>D8+E8</f>
        <v>250000</v>
      </c>
    </row>
    <row r="9" spans="1:6" ht="29.25" customHeight="1">
      <c r="A9" s="470"/>
      <c r="B9" s="469">
        <v>1315100490</v>
      </c>
      <c r="C9" s="469" t="s">
        <v>671</v>
      </c>
      <c r="D9" s="468">
        <v>23653000</v>
      </c>
      <c r="E9" s="468">
        <v>2700000</v>
      </c>
      <c r="F9" s="480">
        <f>D9+E9</f>
        <v>26353000</v>
      </c>
    </row>
    <row r="10" spans="1:6" ht="29.25" customHeight="1">
      <c r="A10" s="470"/>
      <c r="B10" s="469">
        <v>1360000950</v>
      </c>
      <c r="C10" s="469" t="s">
        <v>684</v>
      </c>
      <c r="D10" s="468">
        <v>173000</v>
      </c>
      <c r="E10" s="468">
        <v>-38000</v>
      </c>
      <c r="F10" s="480">
        <f>D10+E10</f>
        <v>135000</v>
      </c>
    </row>
    <row r="11" spans="1:6" ht="24.75" customHeight="1" thickBot="1">
      <c r="A11" s="466"/>
      <c r="B11" s="465"/>
      <c r="C11" s="464" t="s">
        <v>41</v>
      </c>
      <c r="D11" s="463"/>
      <c r="E11" s="462">
        <f>SUM(E2:E10)</f>
        <v>5175000</v>
      </c>
      <c r="F11" s="461"/>
    </row>
    <row r="12" spans="1:6" ht="16.5" customHeight="1" thickBot="1">
      <c r="A12" s="479"/>
      <c r="B12" s="479"/>
      <c r="C12" s="478"/>
      <c r="D12" s="476"/>
      <c r="E12" s="477"/>
      <c r="F12" s="476"/>
    </row>
    <row r="13" spans="1:6" ht="30" customHeight="1">
      <c r="A13" s="475" t="s">
        <v>264</v>
      </c>
      <c r="B13" s="474">
        <v>1611100750</v>
      </c>
      <c r="C13" s="474" t="s">
        <v>683</v>
      </c>
      <c r="D13" s="473">
        <v>0</v>
      </c>
      <c r="E13" s="473">
        <v>525000</v>
      </c>
      <c r="F13" s="472">
        <f>D13+E13</f>
        <v>525000</v>
      </c>
    </row>
    <row r="14" spans="1:6" ht="30" customHeight="1">
      <c r="A14" s="471"/>
      <c r="B14" s="469">
        <v>1616000570</v>
      </c>
      <c r="C14" s="469" t="s">
        <v>682</v>
      </c>
      <c r="D14" s="468">
        <v>850000</v>
      </c>
      <c r="E14" s="468">
        <v>50000</v>
      </c>
      <c r="F14" s="467">
        <f>D14+E14</f>
        <v>900000</v>
      </c>
    </row>
    <row r="15" spans="1:6" ht="27.75" customHeight="1">
      <c r="A15" s="470"/>
      <c r="B15" s="469">
        <v>1617000750</v>
      </c>
      <c r="C15" s="469" t="s">
        <v>681</v>
      </c>
      <c r="D15" s="468">
        <v>600000</v>
      </c>
      <c r="E15" s="468">
        <v>100000</v>
      </c>
      <c r="F15" s="467">
        <f>D15+E15</f>
        <v>700000</v>
      </c>
    </row>
    <row r="16" spans="1:6" ht="27.75" customHeight="1">
      <c r="A16" s="470"/>
      <c r="B16" s="469">
        <v>1623000620</v>
      </c>
      <c r="C16" s="469" t="s">
        <v>67</v>
      </c>
      <c r="D16" s="468">
        <v>1100000</v>
      </c>
      <c r="E16" s="468">
        <v>-200000</v>
      </c>
      <c r="F16" s="467">
        <f>D16+E16</f>
        <v>900000</v>
      </c>
    </row>
    <row r="17" spans="1:6" ht="28.5" customHeight="1">
      <c r="A17" s="470"/>
      <c r="B17" s="469">
        <v>1712300751</v>
      </c>
      <c r="C17" s="469" t="s">
        <v>680</v>
      </c>
      <c r="D17" s="468">
        <v>4160000</v>
      </c>
      <c r="E17" s="468">
        <v>300000</v>
      </c>
      <c r="F17" s="467">
        <f>D17+E17</f>
        <v>4460000</v>
      </c>
    </row>
    <row r="18" spans="1:6" ht="27.75" customHeight="1">
      <c r="A18" s="470"/>
      <c r="B18" s="469">
        <v>1742000750</v>
      </c>
      <c r="C18" s="469" t="s">
        <v>679</v>
      </c>
      <c r="D18" s="468">
        <v>750000</v>
      </c>
      <c r="E18" s="468">
        <v>200000</v>
      </c>
      <c r="F18" s="467">
        <f>D18+E18</f>
        <v>950000</v>
      </c>
    </row>
    <row r="19" spans="1:6" ht="20.25" customHeight="1">
      <c r="A19" s="470"/>
      <c r="B19" s="469">
        <v>1743000750</v>
      </c>
      <c r="C19" s="469" t="s">
        <v>678</v>
      </c>
      <c r="D19" s="468">
        <v>0</v>
      </c>
      <c r="E19" s="468">
        <v>140000</v>
      </c>
      <c r="F19" s="467">
        <f>D19+E19</f>
        <v>140000</v>
      </c>
    </row>
    <row r="20" spans="1:6" ht="24.75" customHeight="1">
      <c r="A20" s="470"/>
      <c r="B20" s="469">
        <v>1746000430</v>
      </c>
      <c r="C20" s="469" t="s">
        <v>677</v>
      </c>
      <c r="D20" s="468">
        <v>1725000</v>
      </c>
      <c r="E20" s="468">
        <v>200000</v>
      </c>
      <c r="F20" s="467">
        <f>D20+E20</f>
        <v>1925000</v>
      </c>
    </row>
    <row r="21" spans="1:6" ht="22.5" customHeight="1">
      <c r="A21" s="470"/>
      <c r="B21" s="469">
        <v>1746000750</v>
      </c>
      <c r="C21" s="469" t="s">
        <v>676</v>
      </c>
      <c r="D21" s="468">
        <v>3400000</v>
      </c>
      <c r="E21" s="468">
        <v>75000</v>
      </c>
      <c r="F21" s="467">
        <f>D21+E21</f>
        <v>3475000</v>
      </c>
    </row>
    <row r="22" spans="1:6" ht="28.5" customHeight="1">
      <c r="A22" s="470"/>
      <c r="B22" s="469">
        <v>1752000750</v>
      </c>
      <c r="C22" s="469" t="s">
        <v>675</v>
      </c>
      <c r="D22" s="468">
        <v>269000</v>
      </c>
      <c r="E22" s="468">
        <v>400000</v>
      </c>
      <c r="F22" s="467">
        <f>D22+E22</f>
        <v>669000</v>
      </c>
    </row>
    <row r="23" spans="1:6" ht="24.75" customHeight="1">
      <c r="A23" s="470"/>
      <c r="B23" s="469">
        <v>1752000751</v>
      </c>
      <c r="C23" s="469" t="s">
        <v>674</v>
      </c>
      <c r="D23" s="468">
        <v>490000</v>
      </c>
      <c r="E23" s="468">
        <v>400000</v>
      </c>
      <c r="F23" s="467">
        <f>D23+E23</f>
        <v>890000</v>
      </c>
    </row>
    <row r="24" spans="1:6" ht="24" customHeight="1">
      <c r="A24" s="470"/>
      <c r="B24" s="469">
        <v>1754000780</v>
      </c>
      <c r="C24" s="469" t="s">
        <v>400</v>
      </c>
      <c r="D24" s="468">
        <v>185000</v>
      </c>
      <c r="E24" s="468">
        <v>30000</v>
      </c>
      <c r="F24" s="467">
        <f>D24+E24</f>
        <v>215000</v>
      </c>
    </row>
    <row r="25" spans="1:6" ht="26.25" customHeight="1">
      <c r="A25" s="470"/>
      <c r="B25" s="469">
        <v>1767000780</v>
      </c>
      <c r="C25" s="469" t="s">
        <v>673</v>
      </c>
      <c r="D25" s="468">
        <v>250000</v>
      </c>
      <c r="E25" s="468">
        <v>150000</v>
      </c>
      <c r="F25" s="467">
        <f>D25+E25</f>
        <v>400000</v>
      </c>
    </row>
    <row r="26" spans="1:6" ht="24.75" customHeight="1">
      <c r="A26" s="470"/>
      <c r="B26" s="469">
        <v>1813200752</v>
      </c>
      <c r="C26" s="469" t="s">
        <v>672</v>
      </c>
      <c r="D26" s="468">
        <v>680000</v>
      </c>
      <c r="E26" s="468">
        <v>75000</v>
      </c>
      <c r="F26" s="467">
        <f>D26+E26</f>
        <v>755000</v>
      </c>
    </row>
    <row r="27" spans="1:6" ht="24.75" customHeight="1">
      <c r="A27" s="470"/>
      <c r="B27" s="469">
        <v>1815100810</v>
      </c>
      <c r="C27" s="469" t="s">
        <v>671</v>
      </c>
      <c r="D27" s="468">
        <v>24137000</v>
      </c>
      <c r="E27" s="468">
        <v>2700000</v>
      </c>
      <c r="F27" s="467">
        <f>D27+E27</f>
        <v>26837000</v>
      </c>
    </row>
    <row r="28" spans="1:6" ht="23.25" customHeight="1">
      <c r="A28" s="470"/>
      <c r="B28" s="469">
        <v>1851000810</v>
      </c>
      <c r="C28" s="469" t="s">
        <v>670</v>
      </c>
      <c r="D28" s="468">
        <v>1164000</v>
      </c>
      <c r="E28" s="468">
        <v>30000</v>
      </c>
      <c r="F28" s="467">
        <f>D28+E28</f>
        <v>1194000</v>
      </c>
    </row>
    <row r="29" spans="1:6" ht="21.75" customHeight="1" thickBot="1">
      <c r="A29" s="466"/>
      <c r="B29" s="465"/>
      <c r="C29" s="464" t="s">
        <v>41</v>
      </c>
      <c r="D29" s="463"/>
      <c r="E29" s="462">
        <f>SUM(E13:E28)</f>
        <v>5175000</v>
      </c>
      <c r="F29" s="461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גיליון1</vt:lpstr>
      <vt:lpstr>גיליון2</vt:lpstr>
      <vt:lpstr>גיליון3</vt:lpstr>
      <vt:lpstr>גיליון4</vt:lpstr>
      <vt:lpstr>גיליון5</vt:lpstr>
      <vt:lpstr>גיליון6</vt:lpstr>
      <vt:lpstr>גיליון7</vt:lpstr>
      <vt:lpstr>עדכונים לתקציב</vt:lpstr>
      <vt:lpstr>'עדכונים לתקציב'!OLE_LINK1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takziv</dc:creator>
  <cp:lastModifiedBy>Sharvit, Yogev</cp:lastModifiedBy>
  <cp:lastPrinted>2016-01-04T06:20:19Z</cp:lastPrinted>
  <dcterms:created xsi:type="dcterms:W3CDTF">2015-12-20T12:38:26Z</dcterms:created>
  <dcterms:modified xsi:type="dcterms:W3CDTF">2018-07-29T14:48:46Z</dcterms:modified>
</cp:coreProperties>
</file>