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רחל וובשת\חופש המידע\מענה לפניות חופש מידע\פניה בנושא התנהלות לשכות שר ומנכל\"/>
    </mc:Choice>
  </mc:AlternateContent>
  <xr:revisionPtr revIDLastSave="0" documentId="13_ncr:1_{25826F9F-FBD9-4C7F-AEF0-0E8593726D48}" xr6:coauthVersionLast="47" xr6:coauthVersionMax="47" xr10:uidLastSave="{00000000-0000-0000-0000-000000000000}"/>
  <bookViews>
    <workbookView xWindow="-120" yWindow="-120" windowWidth="29040" windowHeight="15720" xr2:uid="{D0FB3143-DC13-498B-A5C1-8531BD1E0E12}"/>
  </bookViews>
  <sheets>
    <sheet name="2023" sheetId="1" r:id="rId1"/>
    <sheet name="2024" sheetId="3" r:id="rId2"/>
    <sheet name="20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3" l="1"/>
  <c r="N17" i="3"/>
  <c r="N2" i="3"/>
  <c r="M22" i="2"/>
  <c r="M51" i="2"/>
  <c r="M49" i="2"/>
  <c r="M37" i="2"/>
  <c r="M33" i="2"/>
  <c r="M31" i="2"/>
  <c r="M27" i="2"/>
  <c r="M24" i="2"/>
  <c r="M9" i="2"/>
  <c r="M2" i="2"/>
  <c r="N33" i="3" l="1"/>
  <c r="M55" i="2"/>
  <c r="N14" i="1"/>
  <c r="N11" i="1"/>
  <c r="N10" i="1"/>
  <c r="N7" i="1"/>
  <c r="N3" i="1"/>
  <c r="N2" i="1"/>
</calcChain>
</file>

<file path=xl/sharedStrings.xml><?xml version="1.0" encoding="utf-8"?>
<sst xmlns="http://schemas.openxmlformats.org/spreadsheetml/2006/main" count="210" uniqueCount="161">
  <si>
    <t>יעד</t>
  </si>
  <si>
    <t>מטרת הנסיעה</t>
  </si>
  <si>
    <t>משתתפים</t>
  </si>
  <si>
    <t>תאריך</t>
  </si>
  <si>
    <t>עלות טיסה</t>
  </si>
  <si>
    <t>מרסיי</t>
  </si>
  <si>
    <t>13-16.6.23</t>
  </si>
  <si>
    <t>כנס הצדעה 75 שנה למדינת ישראל</t>
  </si>
  <si>
    <t>סה"כ עלות לינה</t>
  </si>
  <si>
    <t>רכבים</t>
  </si>
  <si>
    <t>מעבר אחמ בשדה בארץ</t>
  </si>
  <si>
    <t>מעבר אחמ בשדה חול</t>
  </si>
  <si>
    <t>בלת"מ</t>
  </si>
  <si>
    <t>שם מלון</t>
  </si>
  <si>
    <t>sofital</t>
  </si>
  <si>
    <t>בריסל</t>
  </si>
  <si>
    <t>2-4.5.23</t>
  </si>
  <si>
    <t>כנס התורמות</t>
  </si>
  <si>
    <t>Than hotel bris</t>
  </si>
  <si>
    <t>מדריד</t>
  </si>
  <si>
    <t>4-6.7.23</t>
  </si>
  <si>
    <t xml:space="preserve">הסכם הפעלת מחנה אימונים בכדורגל </t>
  </si>
  <si>
    <t>לבני נוער מישראל, שטחי הרשות</t>
  </si>
  <si>
    <t>הפלסטינית ומדינות האזור</t>
  </si>
  <si>
    <t>Atlantico</t>
  </si>
  <si>
    <t>אתיופיה</t>
  </si>
  <si>
    <t>9-10.7.23</t>
  </si>
  <si>
    <t>Ramada</t>
  </si>
  <si>
    <t xml:space="preserve">משלחת מקצועית של משרדי ממשלה </t>
  </si>
  <si>
    <t>בחריין</t>
  </si>
  <si>
    <t>3-5.9.23</t>
  </si>
  <si>
    <t>העמקת יחסים בין המדינות</t>
  </si>
  <si>
    <t xml:space="preserve">קידום שיתופי פעולה עם ממשלת </t>
  </si>
  <si>
    <t>four seasons</t>
  </si>
  <si>
    <t>עקבה</t>
  </si>
  <si>
    <t>6.9.23</t>
  </si>
  <si>
    <t xml:space="preserve">שת"פ  שונים בין ישראל לירדן </t>
  </si>
  <si>
    <t>מוניות לשדה בארץ</t>
  </si>
  <si>
    <t>לא קיים חיוב</t>
  </si>
  <si>
    <t>הערות</t>
  </si>
  <si>
    <t>סה"כ</t>
  </si>
  <si>
    <t>סה"כ 2023</t>
  </si>
  <si>
    <t>טירנה</t>
  </si>
  <si>
    <t>23-26.1.25</t>
  </si>
  <si>
    <t>אירוע השקת הסרט"הטבעת</t>
  </si>
  <si>
    <t>סוניה אישנקו</t>
  </si>
  <si>
    <t>דפנה פרנר</t>
  </si>
  <si>
    <t>Rogner</t>
  </si>
  <si>
    <t>אתונה</t>
  </si>
  <si>
    <t>16-20.3.25</t>
  </si>
  <si>
    <t>קידום וחיזוק הקשרים הדיפלומטיים</t>
  </si>
  <si>
    <t>בין ישראל ויוון</t>
  </si>
  <si>
    <t>שר-דוד אמסלם</t>
  </si>
  <si>
    <t>קפיטול</t>
  </si>
  <si>
    <t>אסטנה</t>
  </si>
  <si>
    <t>20-24.4.25</t>
  </si>
  <si>
    <t>שרתון</t>
  </si>
  <si>
    <t>בלתמ מתייחס ל28 שעות אבטחת הכנס</t>
  </si>
  <si>
    <t>זירות פעולה</t>
  </si>
  <si>
    <t>26-29.8.25</t>
  </si>
  <si>
    <t>שותפות אתיופיות במשלחת נשים אזורית</t>
  </si>
  <si>
    <t>Sky light</t>
  </si>
  <si>
    <t>קוסובו</t>
  </si>
  <si>
    <t>7-10.9.25</t>
  </si>
  <si>
    <t>מריוט</t>
  </si>
  <si>
    <t>מונטנגרו</t>
  </si>
  <si>
    <t>10-12.9.25</t>
  </si>
  <si>
    <t>קראון פלאזה</t>
  </si>
  <si>
    <t>באקו</t>
  </si>
  <si>
    <t>26-30.10.25</t>
  </si>
  <si>
    <t>הילטון</t>
  </si>
  <si>
    <t>10-13.11.25</t>
  </si>
  <si>
    <t>אסטנה ואלמטי</t>
  </si>
  <si>
    <t>אסטנה-שרתון</t>
  </si>
  <si>
    <t>אלמטי-ריקסוס</t>
  </si>
  <si>
    <t>חיזוק שיתופי פעולה אזוריים</t>
  </si>
  <si>
    <t xml:space="preserve">בלתמ=אוכל,חדרי דיונים, מעבר אחמ שדה </t>
  </si>
  <si>
    <t>חו"ל , הוצאות בלתי צפויות ועוד</t>
  </si>
  <si>
    <t>בולגריה</t>
  </si>
  <si>
    <t>אינטרקונטיננטל סופיה</t>
  </si>
  <si>
    <t>3-5.12.25</t>
  </si>
  <si>
    <t>שיתוף פעולה בחינוך, חדשנות והשכלה</t>
  </si>
  <si>
    <t>אבו דאבי</t>
  </si>
  <si>
    <t>9-12.12.25</t>
  </si>
  <si>
    <t>באב אל קאסר</t>
  </si>
  <si>
    <t>השתתפות בשבוע הכלכלה</t>
  </si>
  <si>
    <t>סה"כ 2025</t>
  </si>
  <si>
    <t>נסיעה בוטלה</t>
  </si>
  <si>
    <t>עלות מצויינת -דמי ביטול</t>
  </si>
  <si>
    <t>14-18.7.24</t>
  </si>
  <si>
    <t>קידום וחיזוק יחסים</t>
  </si>
  <si>
    <t>הבילטרליים בין ישראל</t>
  </si>
  <si>
    <t>ואזרבייג'ן</t>
  </si>
  <si>
    <t>פור סיזנס</t>
  </si>
  <si>
    <t>חיוב בפועל</t>
  </si>
  <si>
    <t>אוכל כשר</t>
  </si>
  <si>
    <t>בלת"מ-שכירת אולמות, מתורגמן, אבטחה מקומית ועוד</t>
  </si>
  <si>
    <t>טביליסי</t>
  </si>
  <si>
    <t>6-9.10.24</t>
  </si>
  <si>
    <t xml:space="preserve">יצוג המשרד </t>
  </si>
  <si>
    <t>Rooms</t>
  </si>
  <si>
    <t>13-18.11.24</t>
  </si>
  <si>
    <t>בלתמ- הקמה ותפעול ביתן בועידה</t>
  </si>
  <si>
    <t>חיוב בפועל ללינה זול יותר כי הצטמצמו בחדרים זוגיים</t>
  </si>
  <si>
    <t>סה"כ 2024</t>
  </si>
  <si>
    <t xml:space="preserve">מנכ"ל -גלעד שדמון </t>
  </si>
  <si>
    <t>דובר המשרד-רועי שחם</t>
  </si>
  <si>
    <t>רמ"ט מנכ"ל-סוניה אישנקו</t>
  </si>
  <si>
    <t>יועץ  השר -אלי חקוק</t>
  </si>
  <si>
    <t>עוזרת מנכ"ל שלי פרץ</t>
  </si>
  <si>
    <t xml:space="preserve">מנהלת אגף א' שת"פ עם מדינות האזור- רחל וובשת </t>
  </si>
  <si>
    <t>ראש  אגף בכיר - אייל אליעזר</t>
  </si>
  <si>
    <t>יועץ חיצוני לתחום חינוך -אלי וינוקור</t>
  </si>
  <si>
    <t>יועץ השר אלי חקוק</t>
  </si>
  <si>
    <t>רמ"ט השר עוז מלכה</t>
  </si>
  <si>
    <t>קצין ביטחון- תום דהן</t>
  </si>
  <si>
    <t>מנכ"ל גלעד שדמון</t>
  </si>
  <si>
    <t>מנכ"ל-גלעד שדמון</t>
  </si>
  <si>
    <t>מנהלת תחום-שלומית אורבך</t>
  </si>
  <si>
    <t>רמ"ט מנכ"ל- סוניה אישנקו</t>
  </si>
  <si>
    <t xml:space="preserve">אדיר מילר שחקן </t>
  </si>
  <si>
    <t>עוזרת מנכ"ל-שלי פרץ</t>
  </si>
  <si>
    <t>רמ"ט שר- יפית עטר</t>
  </si>
  <si>
    <t>רמ"ט שר- עוז מלכה</t>
  </si>
  <si>
    <t>יועץ שר-אלי חקוק</t>
  </si>
  <si>
    <t>ראש אגף בכיר- אייל אליעזר</t>
  </si>
  <si>
    <t>מנהלת תחום- שלומית אורבך</t>
  </si>
  <si>
    <t>עוזרת מנכ"ל- שלי פרץ</t>
  </si>
  <si>
    <t>מנכ"ל- גלעד שדמון</t>
  </si>
  <si>
    <t>יועץ משפטי- בישארה פראן</t>
  </si>
  <si>
    <t>יועצת חיצונית-רפאלה בביש</t>
  </si>
  <si>
    <t>ראש אגף בכיר-אייל אליעזר</t>
  </si>
  <si>
    <t>רמ"ט-סוניה אישנקו</t>
  </si>
  <si>
    <t>עוזר מנכ"ל-ליאור אלחננוב</t>
  </si>
  <si>
    <t>קצין ביטחון-תום דהן</t>
  </si>
  <si>
    <t>יועץ השר-אלי חקוק</t>
  </si>
  <si>
    <t>ראש אגף בכיר -אייל אליעזר</t>
  </si>
  <si>
    <t>יועצת מנכ"ל -עינת היימן</t>
  </si>
  <si>
    <t>יועץ שר-אליהו חקוק</t>
  </si>
  <si>
    <t>מנהל תחום בכיר-ירון ליאור</t>
  </si>
  <si>
    <t>דוברות -רועי שחם</t>
  </si>
  <si>
    <t>עוזרת השר יפית ביטון</t>
  </si>
  <si>
    <t>ראש אגף בכיר -אלון אטקין</t>
  </si>
  <si>
    <t xml:space="preserve">מ"מ מנהל רשות החברות יענקי קווינט </t>
  </si>
  <si>
    <t>טקס 7.10 שנערך בשיתוף עם משרד החוץ</t>
  </si>
  <si>
    <t>השר נאלץ לבטל ימים ספורים לפני הטיסה</t>
  </si>
  <si>
    <t>החיוב הוא בגין ביטול מאוחר</t>
  </si>
  <si>
    <t>ופגישות מקצועיות קידום וחיזוק הקשרים הדיפלומטיים</t>
  </si>
  <si>
    <t>חתימה על MOU בתחום חינוך אקלימי - תכנית חינוך משותפת בין המדינות</t>
  </si>
  <si>
    <t>יועץ שר אלירן בן שלל</t>
  </si>
  <si>
    <t>דוברת המשרד שלי פרץ</t>
  </si>
  <si>
    <t>סגן בכיר לראש הרשות החברות הממשלתיות  - יניב אדרי</t>
  </si>
  <si>
    <t>סגנית בכירה לראש הרשות החברות הממשלתיות - מעיין  הראל</t>
  </si>
  <si>
    <t>ראש רשות החברות הממשלתיות-רועי כחלון</t>
  </si>
  <si>
    <t>ועידת האקלים במסגרתה חתם המשרד על MOU עם אזרביג'אן בתחום חינוך אקלימי</t>
  </si>
  <si>
    <t xml:space="preserve">עלויות אבטחה </t>
  </si>
  <si>
    <t xml:space="preserve">מנהל רשות החברות -רועי כחלון </t>
  </si>
  <si>
    <t>רשות החברות -גלית וידרמן</t>
  </si>
  <si>
    <t>רשות החברות- יואב פרוסק</t>
  </si>
  <si>
    <t>רשות החברות-הילה גלוזמן</t>
  </si>
  <si>
    <t>עלויות אבטחה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</si>
</sst>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₪&quot;\ * #,##0.00_ ;_ &quot;₪&quot;\ * \-#,##0.00_ ;_ &quot;₪&quot;\ * &quot;-&quot;??_ ;_ @_ "/>
  </numFmts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0" xfId="0" applyFill="1" applyAlignment="1"/>
    <xf numFmtId="44" fontId="2" fillId="3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4" borderId="0" xfId="1" applyFont="1" applyFill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7" borderId="0" xfId="1" applyFont="1" applyFill="1" applyAlignment="1">
      <alignment horizontal="center"/>
    </xf>
    <xf numFmtId="44" fontId="0" fillId="6" borderId="1" xfId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0" applyNumberFormat="1" applyFill="1" applyAlignment="1">
      <alignment horizontal="center"/>
    </xf>
    <xf numFmtId="44" fontId="0" fillId="2" borderId="0" xfId="0" applyNumberFormat="1" applyFill="1" applyAlignment="1">
      <alignment horizontal="center"/>
    </xf>
    <xf numFmtId="4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44" fontId="0" fillId="5" borderId="0" xfId="0" applyNumberFormat="1" applyFill="1" applyAlignment="1">
      <alignment horizontal="center"/>
    </xf>
    <xf numFmtId="44" fontId="0" fillId="7" borderId="0" xfId="0" applyNumberFormat="1" applyFill="1" applyAlignment="1">
      <alignment horizontal="center"/>
    </xf>
    <xf numFmtId="44" fontId="0" fillId="6" borderId="0" xfId="0" applyNumberFormat="1" applyFill="1" applyAlignment="1">
      <alignment horizontal="center"/>
    </xf>
    <xf numFmtId="44" fontId="0" fillId="0" borderId="0" xfId="1" applyFont="1" applyAlignment="1">
      <alignment horizontal="center"/>
    </xf>
    <xf numFmtId="44" fontId="2" fillId="3" borderId="1" xfId="1" applyFont="1" applyFill="1" applyBorder="1" applyAlignment="1"/>
    <xf numFmtId="44" fontId="0" fillId="2" borderId="1" xfId="1" applyFont="1" applyFill="1" applyBorder="1" applyAlignment="1"/>
    <xf numFmtId="44" fontId="0" fillId="4" borderId="1" xfId="1" applyFont="1" applyFill="1" applyBorder="1" applyAlignment="1"/>
    <xf numFmtId="44" fontId="0" fillId="4" borderId="0" xfId="1" applyFont="1" applyFill="1" applyAlignment="1"/>
    <xf numFmtId="44" fontId="0" fillId="5" borderId="1" xfId="1" applyFont="1" applyFill="1" applyBorder="1" applyAlignment="1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44" fontId="1" fillId="0" borderId="0" xfId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44" fontId="0" fillId="7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44" fontId="0" fillId="8" borderId="1" xfId="1" applyFont="1" applyFill="1" applyBorder="1" applyAlignment="1">
      <alignment horizontal="center"/>
    </xf>
    <xf numFmtId="44" fontId="0" fillId="8" borderId="0" xfId="1" applyFont="1" applyFill="1" applyAlignment="1">
      <alignment horizontal="center"/>
    </xf>
    <xf numFmtId="0" fontId="0" fillId="8" borderId="0" xfId="0" applyFill="1" applyAlignment="1">
      <alignment horizontal="center"/>
    </xf>
    <xf numFmtId="44" fontId="0" fillId="8" borderId="1" xfId="0" applyNumberForma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4" fontId="0" fillId="9" borderId="1" xfId="1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10" borderId="1" xfId="0" applyFill="1" applyBorder="1" applyAlignment="1">
      <alignment horizontal="center"/>
    </xf>
    <xf numFmtId="44" fontId="0" fillId="10" borderId="1" xfId="1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44" fontId="0" fillId="10" borderId="1" xfId="0" applyNumberForma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44" fontId="0" fillId="11" borderId="1" xfId="1" applyFont="1" applyFill="1" applyBorder="1" applyAlignment="1">
      <alignment horizontal="center"/>
    </xf>
    <xf numFmtId="44" fontId="0" fillId="11" borderId="1" xfId="1" applyFont="1" applyFill="1" applyBorder="1" applyAlignment="1"/>
    <xf numFmtId="0" fontId="0" fillId="11" borderId="0" xfId="0" applyFill="1" applyAlignment="1"/>
    <xf numFmtId="44" fontId="0" fillId="11" borderId="1" xfId="0" applyNumberFormat="1" applyFill="1" applyBorder="1" applyAlignment="1"/>
    <xf numFmtId="0" fontId="0" fillId="0" borderId="0" xfId="0" applyAlignment="1"/>
    <xf numFmtId="44" fontId="0" fillId="12" borderId="1" xfId="1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0" xfId="0" applyFill="1" applyAlignment="1">
      <alignment horizontal="center"/>
    </xf>
    <xf numFmtId="44" fontId="0" fillId="12" borderId="2" xfId="1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44" fontId="0" fillId="12" borderId="1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44" fontId="0" fillId="0" borderId="0" xfId="0" applyNumberFormat="1" applyAlignment="1"/>
    <xf numFmtId="0" fontId="0" fillId="13" borderId="0" xfId="0" applyFill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44" fontId="0" fillId="13" borderId="1" xfId="1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44" fontId="0" fillId="13" borderId="3" xfId="1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44" fontId="0" fillId="14" borderId="1" xfId="1" applyFont="1" applyFill="1" applyBorder="1" applyAlignment="1">
      <alignment horizontal="center"/>
    </xf>
    <xf numFmtId="44" fontId="0" fillId="13" borderId="1" xfId="0" applyNumberFormat="1" applyFill="1" applyBorder="1" applyAlignment="1">
      <alignment horizontal="center"/>
    </xf>
    <xf numFmtId="0" fontId="0" fillId="14" borderId="0" xfId="0" applyFill="1" applyAlignment="1">
      <alignment horizontal="center"/>
    </xf>
    <xf numFmtId="44" fontId="0" fillId="14" borderId="1" xfId="0" applyNumberFormat="1" applyFill="1" applyBorder="1" applyAlignment="1">
      <alignment horizontal="center"/>
    </xf>
    <xf numFmtId="44" fontId="1" fillId="0" borderId="0" xfId="0" applyNumberFormat="1" applyFont="1" applyAlignment="1"/>
    <xf numFmtId="44" fontId="0" fillId="9" borderId="1" xfId="0" applyNumberFormat="1" applyFill="1" applyBorder="1" applyAlignment="1">
      <alignment horizontal="center"/>
    </xf>
    <xf numFmtId="44" fontId="0" fillId="0" borderId="0" xfId="1" applyFont="1"/>
    <xf numFmtId="0" fontId="0" fillId="0" borderId="1" xfId="0" applyBorder="1" applyAlignment="1">
      <alignment horizontal="center"/>
    </xf>
    <xf numFmtId="44" fontId="0" fillId="2" borderId="0" xfId="1" applyFont="1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44" fontId="0" fillId="15" borderId="15" xfId="1" applyFont="1" applyFill="1" applyBorder="1" applyAlignment="1">
      <alignment horizontal="center"/>
    </xf>
    <xf numFmtId="0" fontId="0" fillId="15" borderId="15" xfId="0" applyFill="1" applyBorder="1" applyAlignment="1">
      <alignment horizontal="center"/>
    </xf>
    <xf numFmtId="44" fontId="0" fillId="15" borderId="5" xfId="1" applyFont="1" applyFill="1" applyBorder="1" applyAlignment="1">
      <alignment horizontal="center"/>
    </xf>
    <xf numFmtId="44" fontId="0" fillId="15" borderId="0" xfId="1" applyFont="1" applyFill="1" applyAlignment="1">
      <alignment horizontal="center"/>
    </xf>
    <xf numFmtId="0" fontId="0" fillId="15" borderId="0" xfId="0" applyFill="1" applyAlignment="1">
      <alignment horizontal="center"/>
    </xf>
    <xf numFmtId="44" fontId="0" fillId="15" borderId="1" xfId="0" applyNumberForma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44" fontId="0" fillId="16" borderId="1" xfId="1" applyFont="1" applyFill="1" applyBorder="1" applyAlignment="1">
      <alignment horizontal="center"/>
    </xf>
    <xf numFmtId="44" fontId="0" fillId="16" borderId="0" xfId="1" applyFont="1" applyFill="1" applyAlignment="1">
      <alignment horizontal="center"/>
    </xf>
    <xf numFmtId="44" fontId="0" fillId="16" borderId="2" xfId="1" applyFont="1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44" fontId="0" fillId="16" borderId="1" xfId="0" applyNumberForma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6" borderId="6" xfId="0" applyFill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0" fillId="2" borderId="6" xfId="1" applyFont="1" applyFill="1" applyBorder="1" applyAlignment="1">
      <alignment horizontal="center"/>
    </xf>
    <xf numFmtId="44" fontId="0" fillId="2" borderId="6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16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15" borderId="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16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2" borderId="6" xfId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44" fontId="0" fillId="8" borderId="3" xfId="1" applyFont="1" applyFill="1" applyBorder="1" applyAlignment="1">
      <alignment horizontal="center"/>
    </xf>
    <xf numFmtId="44" fontId="0" fillId="8" borderId="6" xfId="1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44" fontId="0" fillId="7" borderId="3" xfId="1" applyFont="1" applyFill="1" applyBorder="1" applyAlignment="1">
      <alignment horizontal="center" vertical="center"/>
    </xf>
    <xf numFmtId="44" fontId="0" fillId="7" borderId="6" xfId="1" applyFont="1" applyFill="1" applyBorder="1" applyAlignment="1">
      <alignment horizontal="center" vertical="center"/>
    </xf>
    <xf numFmtId="0" fontId="0" fillId="2" borderId="1" xfId="0" applyFill="1" applyBorder="1" applyAlignment="1"/>
    <xf numFmtId="3" fontId="0" fillId="2" borderId="1" xfId="0" applyNumberForma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6600"/>
      <color rgb="FFCCFF33"/>
      <color rgb="FF66FF99"/>
      <color rgb="FF6699FF"/>
      <color rgb="FFFF66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DA14-CB39-4919-AA91-D52504F0B004}">
  <dimension ref="A1:N19"/>
  <sheetViews>
    <sheetView rightToLeft="1" tabSelected="1" topLeftCell="C11" workbookViewId="0">
      <selection activeCell="M12" sqref="M12"/>
    </sheetView>
  </sheetViews>
  <sheetFormatPr defaultRowHeight="14.25" x14ac:dyDescent="0.2"/>
  <cols>
    <col min="1" max="2" width="20.5" style="1" customWidth="1"/>
    <col min="3" max="3" width="27.125" style="1" customWidth="1"/>
    <col min="4" max="4" width="23.5" style="1" customWidth="1"/>
    <col min="5" max="6" width="17.25" style="1" customWidth="1"/>
    <col min="7" max="7" width="22" style="1" customWidth="1"/>
    <col min="8" max="8" width="17" style="1" customWidth="1"/>
    <col min="9" max="9" width="19.125" style="1" customWidth="1"/>
    <col min="10" max="10" width="24.125" style="1" customWidth="1"/>
    <col min="11" max="11" width="10.875" style="1" bestFit="1" customWidth="1"/>
    <col min="12" max="12" width="14.75" style="1" customWidth="1"/>
    <col min="13" max="13" width="23.875" style="1" customWidth="1"/>
    <col min="14" max="14" width="11.875" style="1" bestFit="1" customWidth="1"/>
    <col min="15" max="16384" width="9" style="1"/>
  </cols>
  <sheetData>
    <row r="1" spans="1:14" ht="15" x14ac:dyDescent="0.25">
      <c r="A1" s="2" t="s">
        <v>0</v>
      </c>
      <c r="B1" s="2" t="s">
        <v>3</v>
      </c>
      <c r="C1" s="2" t="s">
        <v>1</v>
      </c>
      <c r="D1" s="2" t="s">
        <v>2</v>
      </c>
      <c r="E1" s="2" t="s">
        <v>4</v>
      </c>
      <c r="F1" s="2" t="s">
        <v>13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37</v>
      </c>
      <c r="M1" s="2" t="s">
        <v>39</v>
      </c>
      <c r="N1" s="1" t="s">
        <v>40</v>
      </c>
    </row>
    <row r="2" spans="1:14" ht="15" x14ac:dyDescent="0.25">
      <c r="A2" s="48" t="s">
        <v>15</v>
      </c>
      <c r="B2" s="7" t="s">
        <v>16</v>
      </c>
      <c r="C2" s="48" t="s">
        <v>17</v>
      </c>
      <c r="D2" s="7" t="s">
        <v>142</v>
      </c>
      <c r="E2" s="21">
        <v>2584</v>
      </c>
      <c r="F2" s="7" t="s">
        <v>18</v>
      </c>
      <c r="G2" s="40">
        <v>1551</v>
      </c>
      <c r="H2" s="30"/>
      <c r="I2" s="30"/>
      <c r="J2" s="30"/>
      <c r="K2" s="30"/>
      <c r="L2" s="31"/>
      <c r="M2" s="31"/>
      <c r="N2" s="32">
        <f>G2+E2</f>
        <v>4135</v>
      </c>
    </row>
    <row r="3" spans="1:14" ht="28.5" x14ac:dyDescent="0.2">
      <c r="A3" s="49" t="s">
        <v>5</v>
      </c>
      <c r="B3" s="45" t="s">
        <v>6</v>
      </c>
      <c r="C3" s="55" t="s">
        <v>7</v>
      </c>
      <c r="D3" s="47" t="s">
        <v>52</v>
      </c>
      <c r="E3" s="22">
        <v>4800</v>
      </c>
      <c r="F3" s="6" t="s">
        <v>14</v>
      </c>
      <c r="G3" s="41">
        <v>2044</v>
      </c>
      <c r="H3" s="22">
        <v>2000</v>
      </c>
      <c r="I3" s="22">
        <v>1600</v>
      </c>
      <c r="J3" s="22">
        <v>2160</v>
      </c>
      <c r="K3" s="22">
        <v>2840</v>
      </c>
      <c r="L3" s="3"/>
      <c r="M3" s="148" t="s">
        <v>145</v>
      </c>
      <c r="N3" s="33">
        <f>K3+J3+I3+H3+G3+G5+E3+E4+E5+E6</f>
        <v>30886</v>
      </c>
    </row>
    <row r="4" spans="1:14" x14ac:dyDescent="0.2">
      <c r="A4" s="45"/>
      <c r="B4" s="45"/>
      <c r="C4" s="56"/>
      <c r="D4" s="47" t="s">
        <v>141</v>
      </c>
      <c r="E4" s="22">
        <v>1670</v>
      </c>
      <c r="F4" s="3"/>
      <c r="G4" s="41" t="s">
        <v>38</v>
      </c>
      <c r="H4" s="3"/>
      <c r="I4" s="3"/>
      <c r="J4" s="3"/>
      <c r="K4" s="3"/>
      <c r="L4" s="3"/>
      <c r="M4" s="3"/>
      <c r="N4" s="3"/>
    </row>
    <row r="5" spans="1:14" x14ac:dyDescent="0.2">
      <c r="A5" s="45"/>
      <c r="B5" s="45"/>
      <c r="C5" s="56"/>
      <c r="D5" s="154" t="s">
        <v>155</v>
      </c>
      <c r="E5" s="156">
        <v>13772</v>
      </c>
      <c r="F5" s="3"/>
      <c r="G5" s="41"/>
      <c r="H5" s="3"/>
      <c r="I5" s="3"/>
      <c r="J5" s="3"/>
      <c r="K5" s="3"/>
      <c r="L5" s="3"/>
      <c r="M5" s="3" t="s">
        <v>146</v>
      </c>
      <c r="N5" s="3"/>
    </row>
    <row r="6" spans="1:14" x14ac:dyDescent="0.2">
      <c r="A6" s="46"/>
      <c r="B6" s="45"/>
      <c r="C6" s="57"/>
      <c r="D6" s="155"/>
      <c r="E6" s="157"/>
      <c r="F6" s="3"/>
      <c r="G6" s="41"/>
      <c r="H6" s="3"/>
      <c r="I6" s="3"/>
      <c r="J6" s="3"/>
      <c r="K6" s="3"/>
      <c r="L6" s="3"/>
      <c r="M6" s="3"/>
      <c r="N6" s="3"/>
    </row>
    <row r="7" spans="1:14" x14ac:dyDescent="0.2">
      <c r="A7" s="52" t="s">
        <v>19</v>
      </c>
      <c r="B7" s="10" t="s">
        <v>20</v>
      </c>
      <c r="C7" s="50" t="s">
        <v>21</v>
      </c>
      <c r="D7" s="8" t="s">
        <v>140</v>
      </c>
      <c r="E7" s="23">
        <v>2322</v>
      </c>
      <c r="F7" s="9" t="s">
        <v>24</v>
      </c>
      <c r="G7" s="42">
        <v>1440</v>
      </c>
      <c r="H7" s="4"/>
      <c r="I7" s="4"/>
      <c r="J7" s="4"/>
      <c r="K7" s="4"/>
      <c r="L7" s="4"/>
      <c r="M7" s="4"/>
      <c r="N7" s="34">
        <f>G7+G8+E7+E8</f>
        <v>7524</v>
      </c>
    </row>
    <row r="8" spans="1:14" x14ac:dyDescent="0.2">
      <c r="A8" s="52"/>
      <c r="B8" s="11"/>
      <c r="C8" s="51" t="s">
        <v>22</v>
      </c>
      <c r="D8" s="8" t="s">
        <v>139</v>
      </c>
      <c r="E8" s="23">
        <v>2322</v>
      </c>
      <c r="F8" s="4"/>
      <c r="G8" s="42">
        <v>1440</v>
      </c>
      <c r="H8" s="4"/>
      <c r="I8" s="4"/>
      <c r="J8" s="4"/>
      <c r="K8" s="4"/>
      <c r="L8" s="4"/>
      <c r="M8" s="4"/>
      <c r="N8" s="4"/>
    </row>
    <row r="9" spans="1:14" x14ac:dyDescent="0.2">
      <c r="A9" s="53"/>
      <c r="B9" s="54"/>
      <c r="C9" s="51" t="s">
        <v>23</v>
      </c>
      <c r="D9" s="4"/>
      <c r="E9" s="24"/>
      <c r="F9" s="4"/>
      <c r="G9" s="43"/>
      <c r="H9" s="4"/>
      <c r="I9" s="4"/>
      <c r="J9" s="4"/>
      <c r="K9" s="4"/>
      <c r="L9" s="4"/>
      <c r="M9" s="4"/>
      <c r="N9" s="4"/>
    </row>
    <row r="10" spans="1:14" x14ac:dyDescent="0.2">
      <c r="A10" s="58" t="s">
        <v>25</v>
      </c>
      <c r="B10" s="58" t="s">
        <v>26</v>
      </c>
      <c r="C10" s="12" t="s">
        <v>28</v>
      </c>
      <c r="D10" s="12" t="s">
        <v>117</v>
      </c>
      <c r="E10" s="25">
        <v>2730</v>
      </c>
      <c r="F10" s="12" t="s">
        <v>27</v>
      </c>
      <c r="G10" s="44">
        <v>1665</v>
      </c>
      <c r="H10" s="35"/>
      <c r="I10" s="35"/>
      <c r="J10" s="35"/>
      <c r="K10" s="35"/>
      <c r="L10" s="35"/>
      <c r="M10" s="35"/>
      <c r="N10" s="36">
        <f>G10+E10</f>
        <v>4395</v>
      </c>
    </row>
    <row r="11" spans="1:14" x14ac:dyDescent="0.2">
      <c r="A11" s="60" t="s">
        <v>29</v>
      </c>
      <c r="B11" s="15" t="s">
        <v>30</v>
      </c>
      <c r="C11" s="63" t="s">
        <v>31</v>
      </c>
      <c r="D11" s="16" t="s">
        <v>138</v>
      </c>
      <c r="E11" s="26">
        <v>4214</v>
      </c>
      <c r="F11" s="14" t="s">
        <v>33</v>
      </c>
      <c r="G11" s="20"/>
      <c r="H11" s="17"/>
      <c r="I11" s="17"/>
      <c r="J11" s="17"/>
      <c r="K11" s="17"/>
      <c r="L11" s="17"/>
      <c r="M11" s="15"/>
      <c r="N11" s="37">
        <f>E11+E12</f>
        <v>9520</v>
      </c>
    </row>
    <row r="12" spans="1:14" x14ac:dyDescent="0.2">
      <c r="A12" s="61"/>
      <c r="B12" s="18"/>
      <c r="C12" s="64" t="s">
        <v>32</v>
      </c>
      <c r="D12" s="16" t="s">
        <v>117</v>
      </c>
      <c r="E12" s="26">
        <v>5306</v>
      </c>
      <c r="F12" s="17"/>
      <c r="G12" s="17"/>
      <c r="H12" s="17"/>
      <c r="I12" s="17"/>
      <c r="J12" s="17"/>
      <c r="K12" s="17"/>
      <c r="L12" s="17"/>
      <c r="M12" s="18"/>
      <c r="N12" s="17"/>
    </row>
    <row r="13" spans="1:14" x14ac:dyDescent="0.2">
      <c r="A13" s="62"/>
      <c r="B13" s="19"/>
      <c r="C13" s="64" t="s">
        <v>29</v>
      </c>
      <c r="D13" s="17"/>
      <c r="E13" s="27"/>
      <c r="F13" s="17"/>
      <c r="G13" s="17"/>
      <c r="H13" s="17"/>
      <c r="I13" s="17"/>
      <c r="J13" s="17"/>
      <c r="K13" s="17"/>
      <c r="L13" s="17"/>
      <c r="M13" s="19"/>
      <c r="N13" s="17"/>
    </row>
    <row r="14" spans="1:14" x14ac:dyDescent="0.2">
      <c r="A14" s="59" t="s">
        <v>34</v>
      </c>
      <c r="B14" s="59" t="s">
        <v>35</v>
      </c>
      <c r="C14" s="13" t="s">
        <v>36</v>
      </c>
      <c r="D14" s="13" t="s">
        <v>137</v>
      </c>
      <c r="E14" s="28">
        <v>800</v>
      </c>
      <c r="F14" s="5"/>
      <c r="G14" s="5"/>
      <c r="H14" s="5"/>
      <c r="I14" s="5"/>
      <c r="J14" s="5"/>
      <c r="K14" s="5"/>
      <c r="L14" s="28">
        <v>205</v>
      </c>
      <c r="M14" s="5"/>
      <c r="N14" s="38">
        <f>L14+E14</f>
        <v>1005</v>
      </c>
    </row>
    <row r="17" spans="1:14" x14ac:dyDescent="0.2">
      <c r="I17" s="39"/>
    </row>
    <row r="18" spans="1:14" x14ac:dyDescent="0.2">
      <c r="B18" s="29"/>
      <c r="N18" s="29"/>
    </row>
    <row r="19" spans="1:14" ht="15" x14ac:dyDescent="0.25">
      <c r="A19" s="2" t="s">
        <v>41</v>
      </c>
      <c r="B19" s="65">
        <v>57465</v>
      </c>
    </row>
  </sheetData>
  <mergeCells count="2"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BE8A-5C8C-40D7-BDA7-ECF671161480}">
  <dimension ref="A1:S178"/>
  <sheetViews>
    <sheetView rightToLeft="1" topLeftCell="A12" workbookViewId="0">
      <selection activeCell="D33" sqref="D33"/>
    </sheetView>
  </sheetViews>
  <sheetFormatPr defaultRowHeight="14.25" x14ac:dyDescent="0.2"/>
  <cols>
    <col min="1" max="1" width="16.75" customWidth="1"/>
    <col min="2" max="2" width="17" customWidth="1"/>
    <col min="3" max="3" width="20.625" customWidth="1"/>
    <col min="4" max="4" width="20.25" customWidth="1"/>
    <col min="5" max="5" width="13.375" customWidth="1"/>
    <col min="6" max="6" width="15.625" customWidth="1"/>
    <col min="7" max="7" width="14.875" customWidth="1"/>
    <col min="8" max="8" width="12.5" customWidth="1"/>
    <col min="9" max="9" width="20.5" customWidth="1"/>
    <col min="10" max="11" width="19.5" customWidth="1"/>
    <col min="12" max="12" width="13" customWidth="1"/>
    <col min="13" max="13" width="43.625" customWidth="1"/>
    <col min="14" max="14" width="15.875" customWidth="1"/>
  </cols>
  <sheetData>
    <row r="1" spans="1:19" ht="15" x14ac:dyDescent="0.25">
      <c r="A1" s="143" t="s">
        <v>0</v>
      </c>
      <c r="B1" s="143" t="s">
        <v>3</v>
      </c>
      <c r="C1" s="143" t="s">
        <v>1</v>
      </c>
      <c r="D1" s="143" t="s">
        <v>2</v>
      </c>
      <c r="E1" s="143" t="s">
        <v>4</v>
      </c>
      <c r="F1" s="143" t="s">
        <v>13</v>
      </c>
      <c r="G1" s="143" t="s">
        <v>8</v>
      </c>
      <c r="H1" s="143" t="s">
        <v>9</v>
      </c>
      <c r="I1" s="143" t="s">
        <v>10</v>
      </c>
      <c r="J1" s="143" t="s">
        <v>11</v>
      </c>
      <c r="K1" s="143" t="s">
        <v>95</v>
      </c>
      <c r="L1" s="143" t="s">
        <v>12</v>
      </c>
      <c r="M1" s="143" t="s">
        <v>39</v>
      </c>
      <c r="N1" s="117" t="s">
        <v>40</v>
      </c>
    </row>
    <row r="2" spans="1:19" x14ac:dyDescent="0.2">
      <c r="A2" s="46" t="s">
        <v>68</v>
      </c>
      <c r="B2" s="120" t="s">
        <v>89</v>
      </c>
      <c r="C2" s="119" t="s">
        <v>90</v>
      </c>
      <c r="D2" s="46" t="s">
        <v>52</v>
      </c>
      <c r="E2" s="141">
        <v>5767</v>
      </c>
      <c r="F2" s="120" t="s">
        <v>93</v>
      </c>
      <c r="G2" s="141">
        <v>7620</v>
      </c>
      <c r="H2" s="141">
        <v>23280</v>
      </c>
      <c r="I2" s="141">
        <v>1938</v>
      </c>
      <c r="J2" s="118"/>
      <c r="K2" s="141">
        <v>32854</v>
      </c>
      <c r="L2" s="141">
        <v>26644</v>
      </c>
      <c r="M2" s="46" t="s">
        <v>96</v>
      </c>
      <c r="N2" s="142">
        <f>L2+K2+I2+H2+G2+G3+G4+G5+G6+G7+G8+G9+G10+G11+G12+G13+G14+G15+G16+E2+E3+E4+E6+E5+E7+E8+E9+E10+E11+E12+E13+E14+E15</f>
        <v>134869</v>
      </c>
      <c r="O2" s="1"/>
      <c r="P2" s="1"/>
      <c r="Q2" s="1"/>
      <c r="R2" s="1"/>
      <c r="S2" s="1"/>
    </row>
    <row r="3" spans="1:19" x14ac:dyDescent="0.2">
      <c r="A3" s="3"/>
      <c r="B3" s="3"/>
      <c r="C3" s="119" t="s">
        <v>91</v>
      </c>
      <c r="D3" s="66" t="s">
        <v>113</v>
      </c>
      <c r="E3" s="22">
        <v>3769</v>
      </c>
      <c r="F3" s="3"/>
      <c r="G3" s="22">
        <v>3508</v>
      </c>
      <c r="H3" s="118"/>
      <c r="I3" s="118"/>
      <c r="J3" s="118"/>
      <c r="K3" s="118"/>
      <c r="L3" s="118"/>
      <c r="M3" s="3"/>
      <c r="N3" s="3"/>
      <c r="O3" s="1"/>
      <c r="P3" s="1"/>
      <c r="Q3" s="1"/>
      <c r="R3" s="1"/>
      <c r="S3" s="1"/>
    </row>
    <row r="4" spans="1:19" x14ac:dyDescent="0.2">
      <c r="A4" s="3"/>
      <c r="B4" s="3"/>
      <c r="C4" s="120" t="s">
        <v>92</v>
      </c>
      <c r="D4" s="66" t="s">
        <v>114</v>
      </c>
      <c r="E4" s="22">
        <v>3770</v>
      </c>
      <c r="F4" s="3"/>
      <c r="G4" s="22">
        <v>3508</v>
      </c>
      <c r="H4" s="118"/>
      <c r="I4" s="118"/>
      <c r="J4" s="118"/>
      <c r="K4" s="118"/>
      <c r="L4" s="118"/>
      <c r="M4" s="3"/>
      <c r="N4" s="3"/>
      <c r="O4" s="1"/>
      <c r="P4" s="1"/>
      <c r="Q4" s="1"/>
      <c r="R4" s="1"/>
      <c r="S4" s="1"/>
    </row>
    <row r="5" spans="1:19" x14ac:dyDescent="0.2">
      <c r="A5" s="3"/>
      <c r="B5" s="3"/>
      <c r="C5" s="3"/>
      <c r="D5" s="66" t="s">
        <v>115</v>
      </c>
      <c r="E5" s="22">
        <v>3770</v>
      </c>
      <c r="F5" s="3"/>
      <c r="G5" s="22">
        <v>3508</v>
      </c>
      <c r="H5" s="118"/>
      <c r="I5" s="118"/>
      <c r="J5" s="118"/>
      <c r="K5" s="118"/>
      <c r="L5" s="118"/>
      <c r="M5" s="3"/>
      <c r="N5" s="3"/>
      <c r="O5" s="1"/>
      <c r="P5" s="1"/>
      <c r="Q5" s="1"/>
      <c r="R5" s="1"/>
      <c r="S5" s="1"/>
    </row>
    <row r="6" spans="1:19" x14ac:dyDescent="0.2">
      <c r="A6" s="3"/>
      <c r="B6" s="3"/>
      <c r="C6" s="3"/>
      <c r="D6" s="66" t="s">
        <v>109</v>
      </c>
      <c r="E6" s="22">
        <v>3770</v>
      </c>
      <c r="F6" s="3"/>
      <c r="G6" s="22">
        <v>3508</v>
      </c>
      <c r="H6" s="118"/>
      <c r="I6" s="118"/>
      <c r="J6" s="118"/>
      <c r="K6" s="118"/>
      <c r="L6" s="118"/>
      <c r="M6" s="3"/>
      <c r="N6" s="3"/>
      <c r="O6" s="1"/>
      <c r="P6" s="1"/>
      <c r="Q6" s="1"/>
      <c r="R6" s="1"/>
      <c r="S6" s="1"/>
    </row>
    <row r="7" spans="1:19" x14ac:dyDescent="0.2">
      <c r="A7" s="3"/>
      <c r="B7" s="3"/>
      <c r="C7" s="3"/>
      <c r="D7" s="66" t="s">
        <v>116</v>
      </c>
      <c r="E7" s="22">
        <v>3770</v>
      </c>
      <c r="F7" s="3"/>
      <c r="G7" s="22">
        <v>3508</v>
      </c>
      <c r="H7" s="118"/>
      <c r="I7" s="118"/>
      <c r="J7" s="118"/>
      <c r="K7" s="118"/>
      <c r="L7" s="118"/>
      <c r="M7" s="3"/>
      <c r="N7" s="3"/>
      <c r="O7" s="1"/>
      <c r="P7" s="1"/>
      <c r="Q7" s="1"/>
      <c r="R7" s="1"/>
      <c r="S7" s="1"/>
    </row>
    <row r="8" spans="1:19" x14ac:dyDescent="0.2">
      <c r="A8" s="3"/>
      <c r="B8" s="3"/>
      <c r="C8" s="3"/>
      <c r="D8" s="158"/>
      <c r="E8" s="161"/>
      <c r="F8" s="3"/>
      <c r="G8" s="22"/>
      <c r="H8" s="118"/>
      <c r="I8" s="118"/>
      <c r="J8" s="118"/>
      <c r="K8" s="118"/>
      <c r="L8" s="118"/>
      <c r="M8" s="3"/>
      <c r="N8" s="3"/>
      <c r="O8" s="1"/>
      <c r="P8" s="1"/>
      <c r="Q8" s="1"/>
      <c r="R8" s="1"/>
      <c r="S8" s="1"/>
    </row>
    <row r="9" spans="1:19" x14ac:dyDescent="0.2">
      <c r="A9" s="3"/>
      <c r="B9" s="3"/>
      <c r="C9" s="3"/>
      <c r="D9" s="159"/>
      <c r="E9" s="162"/>
      <c r="F9" s="3"/>
      <c r="G9" s="22"/>
      <c r="H9" s="118"/>
      <c r="I9" s="118"/>
      <c r="J9" s="118"/>
      <c r="K9" s="118"/>
      <c r="L9" s="118"/>
      <c r="M9" s="3"/>
      <c r="N9" s="3"/>
      <c r="O9" s="1"/>
      <c r="P9" s="1"/>
      <c r="Q9" s="1"/>
      <c r="R9" s="1"/>
      <c r="S9" s="1"/>
    </row>
    <row r="10" spans="1:19" x14ac:dyDescent="0.2">
      <c r="A10" s="3"/>
      <c r="B10" s="3"/>
      <c r="C10" s="3"/>
      <c r="D10" s="159"/>
      <c r="E10" s="162"/>
      <c r="F10" s="3"/>
      <c r="G10" s="22"/>
      <c r="H10" s="118"/>
      <c r="I10" s="118"/>
      <c r="J10" s="118"/>
      <c r="K10" s="118"/>
      <c r="L10" s="118"/>
      <c r="M10" s="3"/>
      <c r="N10" s="3"/>
      <c r="O10" s="1"/>
      <c r="P10" s="1"/>
      <c r="Q10" s="1"/>
      <c r="R10" s="1"/>
      <c r="S10" s="1"/>
    </row>
    <row r="11" spans="1:19" x14ac:dyDescent="0.2">
      <c r="A11" s="3"/>
      <c r="B11" s="3"/>
      <c r="C11" s="3"/>
      <c r="D11" s="159"/>
      <c r="E11" s="162"/>
      <c r="F11" s="3"/>
      <c r="G11" s="22"/>
      <c r="H11" s="118"/>
      <c r="I11" s="118"/>
      <c r="J11" s="118"/>
      <c r="K11" s="118"/>
      <c r="L11" s="118"/>
      <c r="M11" s="3"/>
      <c r="N11" s="3"/>
      <c r="O11" s="1"/>
      <c r="P11" s="1"/>
      <c r="Q11" s="1"/>
      <c r="R11" s="1"/>
      <c r="S11" s="1"/>
    </row>
    <row r="12" spans="1:19" x14ac:dyDescent="0.2">
      <c r="A12" s="3"/>
      <c r="B12" s="3"/>
      <c r="C12" s="3"/>
      <c r="D12" s="159"/>
      <c r="E12" s="162"/>
      <c r="F12" s="3"/>
      <c r="G12" s="22"/>
      <c r="H12" s="118"/>
      <c r="I12" s="118"/>
      <c r="J12" s="118"/>
      <c r="K12" s="118"/>
      <c r="L12" s="118"/>
      <c r="M12" s="3"/>
      <c r="N12" s="3"/>
      <c r="O12" s="1"/>
      <c r="P12" s="1"/>
      <c r="Q12" s="1"/>
      <c r="R12" s="1"/>
      <c r="S12" s="1"/>
    </row>
    <row r="13" spans="1:19" x14ac:dyDescent="0.2">
      <c r="A13" s="3"/>
      <c r="B13" s="3"/>
      <c r="C13" s="3"/>
      <c r="D13" s="159"/>
      <c r="E13" s="162"/>
      <c r="F13" s="3"/>
      <c r="G13" s="22"/>
      <c r="H13" s="118"/>
      <c r="I13" s="118"/>
      <c r="J13" s="118"/>
      <c r="K13" s="118"/>
      <c r="L13" s="118"/>
      <c r="M13" s="3"/>
      <c r="N13" s="3"/>
      <c r="O13" s="1"/>
      <c r="P13" s="1"/>
      <c r="Q13" s="1"/>
      <c r="R13" s="1"/>
      <c r="S13" s="1"/>
    </row>
    <row r="14" spans="1:19" x14ac:dyDescent="0.2">
      <c r="A14" s="3"/>
      <c r="B14" s="3"/>
      <c r="C14" s="3"/>
      <c r="D14" s="160"/>
      <c r="E14" s="163"/>
      <c r="F14" s="3"/>
      <c r="G14" s="22"/>
      <c r="H14" s="118"/>
      <c r="I14" s="118"/>
      <c r="J14" s="118"/>
      <c r="K14" s="118"/>
      <c r="L14" s="118"/>
      <c r="M14" s="3"/>
      <c r="N14" s="3"/>
      <c r="O14" s="1"/>
      <c r="P14" s="1"/>
      <c r="Q14" s="1"/>
      <c r="R14" s="1"/>
      <c r="S14" s="1"/>
    </row>
    <row r="15" spans="1:19" ht="28.5" x14ac:dyDescent="0.2">
      <c r="A15" s="3"/>
      <c r="B15" s="3"/>
      <c r="C15" s="3"/>
      <c r="D15" s="146" t="s">
        <v>143</v>
      </c>
      <c r="E15" s="22">
        <v>6360</v>
      </c>
      <c r="F15" s="3"/>
      <c r="G15" s="22">
        <v>2223</v>
      </c>
      <c r="H15" s="118"/>
      <c r="I15" s="118"/>
      <c r="J15" s="118"/>
      <c r="K15" s="118"/>
      <c r="L15" s="118"/>
      <c r="M15" s="3"/>
      <c r="N15" s="3"/>
      <c r="O15" s="1"/>
      <c r="P15" s="1"/>
      <c r="Q15" s="1"/>
      <c r="R15" s="1"/>
      <c r="S15" s="1"/>
    </row>
    <row r="16" spans="1:19" x14ac:dyDescent="0.2">
      <c r="A16" s="3"/>
      <c r="B16" s="3"/>
      <c r="C16" s="3"/>
      <c r="D16" s="49" t="s">
        <v>94</v>
      </c>
      <c r="E16" s="118"/>
      <c r="F16" s="3"/>
      <c r="G16" s="121">
        <v>-8206</v>
      </c>
      <c r="H16" s="118"/>
      <c r="I16" s="118"/>
      <c r="J16" s="118"/>
      <c r="K16" s="118"/>
      <c r="L16" s="118"/>
      <c r="M16" s="3"/>
      <c r="N16" s="3"/>
      <c r="O16" s="1"/>
      <c r="P16" s="1"/>
      <c r="Q16" s="1"/>
      <c r="R16" s="1"/>
      <c r="S16" s="1"/>
    </row>
    <row r="17" spans="1:19" x14ac:dyDescent="0.2">
      <c r="A17" s="122" t="s">
        <v>97</v>
      </c>
      <c r="B17" s="123" t="s">
        <v>98</v>
      </c>
      <c r="C17" s="124" t="s">
        <v>99</v>
      </c>
      <c r="D17" s="123" t="s">
        <v>45</v>
      </c>
      <c r="E17" s="125">
        <v>2980</v>
      </c>
      <c r="F17" s="126" t="s">
        <v>100</v>
      </c>
      <c r="G17" s="127">
        <v>1963</v>
      </c>
      <c r="H17" s="128"/>
      <c r="I17" s="128"/>
      <c r="J17" s="128"/>
      <c r="K17" s="128"/>
      <c r="L17" s="128"/>
      <c r="M17" s="129"/>
      <c r="N17" s="130">
        <f>G17+E17</f>
        <v>4943</v>
      </c>
      <c r="O17" s="1"/>
      <c r="P17" s="1"/>
      <c r="Q17" s="1"/>
      <c r="R17" s="1"/>
      <c r="S17" s="1"/>
    </row>
    <row r="18" spans="1:19" ht="28.5" x14ac:dyDescent="0.2">
      <c r="A18" s="129"/>
      <c r="B18" s="129"/>
      <c r="C18" s="147" t="s">
        <v>144</v>
      </c>
      <c r="D18" s="129"/>
      <c r="E18" s="128"/>
      <c r="F18" s="129"/>
      <c r="G18" s="128"/>
      <c r="H18" s="128"/>
      <c r="I18" s="128"/>
      <c r="J18" s="128"/>
      <c r="K18" s="128"/>
      <c r="L18" s="128"/>
      <c r="M18" s="129"/>
      <c r="N18" s="129"/>
      <c r="O18" s="1"/>
      <c r="P18" s="1"/>
      <c r="Q18" s="1"/>
      <c r="R18" s="1"/>
      <c r="S18" s="1"/>
    </row>
    <row r="19" spans="1:19" ht="57" x14ac:dyDescent="0.2">
      <c r="A19" s="131" t="s">
        <v>68</v>
      </c>
      <c r="B19" s="131" t="s">
        <v>101</v>
      </c>
      <c r="C19" s="153" t="s">
        <v>154</v>
      </c>
      <c r="D19" s="131" t="s">
        <v>105</v>
      </c>
      <c r="E19" s="133">
        <v>3893</v>
      </c>
      <c r="F19" s="132" t="s">
        <v>64</v>
      </c>
      <c r="G19" s="133">
        <v>30294</v>
      </c>
      <c r="H19" s="134"/>
      <c r="I19" s="134"/>
      <c r="J19" s="134"/>
      <c r="K19" s="134"/>
      <c r="L19" s="135">
        <v>500000</v>
      </c>
      <c r="M19" s="136" t="s">
        <v>102</v>
      </c>
      <c r="N19" s="137" t="e">
        <f>L19+#REF!+G20+G21+G19+G22+G25+G26+G28+G27+G29+E19+E20+E21+E22+E23+E25+E26+E27</f>
        <v>#REF!</v>
      </c>
      <c r="O19" s="1"/>
      <c r="P19" s="1"/>
      <c r="Q19" s="1"/>
      <c r="R19" s="1"/>
      <c r="S19" s="1"/>
    </row>
    <row r="20" spans="1:19" x14ac:dyDescent="0.2">
      <c r="A20" s="138"/>
      <c r="B20" s="138"/>
      <c r="C20" s="138"/>
      <c r="D20" s="131" t="s">
        <v>106</v>
      </c>
      <c r="E20" s="133">
        <v>3893</v>
      </c>
      <c r="F20" s="138"/>
      <c r="G20" s="133">
        <v>26815</v>
      </c>
      <c r="H20" s="134"/>
      <c r="I20" s="134"/>
      <c r="J20" s="134"/>
      <c r="K20" s="134"/>
      <c r="L20" s="134"/>
      <c r="M20" s="139" t="s">
        <v>103</v>
      </c>
      <c r="N20" s="138"/>
      <c r="O20" s="1"/>
      <c r="P20" s="1"/>
      <c r="Q20" s="1"/>
      <c r="R20" s="1"/>
      <c r="S20" s="1"/>
    </row>
    <row r="21" spans="1:19" x14ac:dyDescent="0.2">
      <c r="A21" s="138"/>
      <c r="B21" s="138"/>
      <c r="C21" s="138"/>
      <c r="D21" s="131" t="s">
        <v>107</v>
      </c>
      <c r="E21" s="133">
        <v>3893</v>
      </c>
      <c r="F21" s="138"/>
      <c r="G21" s="133">
        <v>26815</v>
      </c>
      <c r="H21" s="134"/>
      <c r="I21" s="134"/>
      <c r="J21" s="134"/>
      <c r="K21" s="134"/>
      <c r="L21" s="134"/>
      <c r="M21" s="138"/>
      <c r="N21" s="138"/>
      <c r="O21" s="1"/>
      <c r="P21" s="1"/>
      <c r="Q21" s="1"/>
      <c r="R21" s="1"/>
      <c r="S21" s="1"/>
    </row>
    <row r="22" spans="1:19" x14ac:dyDescent="0.2">
      <c r="A22" s="138"/>
      <c r="B22" s="138"/>
      <c r="C22" s="138"/>
      <c r="D22" s="131" t="s">
        <v>108</v>
      </c>
      <c r="E22" s="133">
        <v>3893</v>
      </c>
      <c r="F22" s="138"/>
      <c r="G22" s="133">
        <v>26815</v>
      </c>
      <c r="H22" s="134"/>
      <c r="I22" s="134"/>
      <c r="J22" s="134"/>
      <c r="K22" s="134"/>
      <c r="L22" s="134"/>
      <c r="M22" s="138"/>
      <c r="N22" s="138"/>
      <c r="O22" s="1"/>
      <c r="P22" s="1"/>
      <c r="Q22" s="1"/>
      <c r="R22" s="1"/>
      <c r="S22" s="1"/>
    </row>
    <row r="23" spans="1:19" x14ac:dyDescent="0.2">
      <c r="A23" s="138"/>
      <c r="B23" s="138"/>
      <c r="C23" s="138"/>
      <c r="D23" s="131" t="s">
        <v>109</v>
      </c>
      <c r="E23" s="133">
        <v>3893</v>
      </c>
      <c r="F23" s="138"/>
      <c r="G23" s="133">
        <v>26815</v>
      </c>
      <c r="H23" s="134"/>
      <c r="I23" s="134"/>
      <c r="J23" s="134"/>
      <c r="K23" s="134"/>
      <c r="L23" s="134"/>
      <c r="M23" s="138"/>
      <c r="N23" s="138"/>
      <c r="O23" s="1"/>
      <c r="P23" s="1"/>
      <c r="Q23" s="1"/>
      <c r="R23" s="1"/>
      <c r="S23" s="1"/>
    </row>
    <row r="24" spans="1:19" ht="28.5" x14ac:dyDescent="0.2">
      <c r="A24" s="138"/>
      <c r="B24" s="138"/>
      <c r="C24" s="138"/>
      <c r="D24" s="144" t="s">
        <v>112</v>
      </c>
      <c r="E24" s="133">
        <v>3893</v>
      </c>
      <c r="F24" s="138"/>
      <c r="G24" s="133"/>
      <c r="H24" s="134"/>
      <c r="I24" s="134"/>
      <c r="J24" s="134"/>
      <c r="K24" s="134"/>
      <c r="L24" s="134"/>
      <c r="M24" s="138"/>
      <c r="N24" s="138"/>
      <c r="O24" s="1"/>
      <c r="P24" s="1"/>
      <c r="Q24" s="1"/>
      <c r="R24" s="1"/>
      <c r="S24" s="1"/>
    </row>
    <row r="25" spans="1:19" ht="28.5" x14ac:dyDescent="0.2">
      <c r="A25" s="138"/>
      <c r="B25" s="138"/>
      <c r="C25" s="138"/>
      <c r="D25" s="144" t="s">
        <v>110</v>
      </c>
      <c r="E25" s="133">
        <v>3893</v>
      </c>
      <c r="F25" s="138"/>
      <c r="G25" s="133">
        <v>26815</v>
      </c>
      <c r="H25" s="134"/>
      <c r="I25" s="134"/>
      <c r="J25" s="134"/>
      <c r="K25" s="134"/>
      <c r="L25" s="134"/>
      <c r="M25" s="138"/>
      <c r="N25" s="138"/>
      <c r="O25" s="1"/>
      <c r="P25" s="1"/>
      <c r="Q25" s="1"/>
      <c r="R25" s="1"/>
      <c r="S25" s="1"/>
    </row>
    <row r="26" spans="1:19" ht="28.5" x14ac:dyDescent="0.2">
      <c r="A26" s="138"/>
      <c r="B26" s="138"/>
      <c r="C26" s="138"/>
      <c r="D26" s="144" t="s">
        <v>111</v>
      </c>
      <c r="E26" s="133">
        <v>3893</v>
      </c>
      <c r="F26" s="138"/>
      <c r="G26" s="133">
        <v>26815</v>
      </c>
      <c r="H26" s="134"/>
      <c r="I26" s="134"/>
      <c r="J26" s="134"/>
      <c r="K26" s="134"/>
      <c r="L26" s="134"/>
      <c r="M26" s="138"/>
      <c r="N26" s="138"/>
      <c r="O26" s="1"/>
      <c r="P26" s="1"/>
      <c r="Q26" s="1"/>
      <c r="R26" s="1"/>
      <c r="S26" s="1"/>
    </row>
    <row r="27" spans="1:19" x14ac:dyDescent="0.2">
      <c r="A27" s="138"/>
      <c r="B27" s="138"/>
      <c r="C27" s="138"/>
      <c r="D27" s="131"/>
      <c r="E27" s="133"/>
      <c r="F27" s="138"/>
      <c r="G27" s="133"/>
      <c r="H27" s="134"/>
      <c r="I27" s="134"/>
      <c r="J27" s="134"/>
      <c r="K27" s="134"/>
      <c r="L27" s="134"/>
      <c r="M27" s="138"/>
      <c r="N27" s="138"/>
      <c r="O27" s="1"/>
      <c r="P27" s="1"/>
      <c r="Q27" s="1"/>
      <c r="R27" s="1"/>
      <c r="S27" s="1"/>
    </row>
    <row r="28" spans="1:19" x14ac:dyDescent="0.2">
      <c r="A28" s="138"/>
      <c r="B28" s="138"/>
      <c r="C28" s="138"/>
      <c r="D28" s="131"/>
      <c r="E28" s="134"/>
      <c r="F28" s="138"/>
      <c r="G28" s="133">
        <v>134079</v>
      </c>
      <c r="H28" s="134"/>
      <c r="I28" s="134"/>
      <c r="J28" s="134"/>
      <c r="K28" s="134"/>
      <c r="L28" s="134"/>
      <c r="M28" s="138"/>
      <c r="N28" s="138"/>
      <c r="O28" s="1"/>
      <c r="P28" s="1"/>
      <c r="Q28" s="1"/>
      <c r="R28" s="1"/>
      <c r="S28" s="1"/>
    </row>
    <row r="29" spans="1:19" x14ac:dyDescent="0.2">
      <c r="A29" s="138"/>
      <c r="B29" s="138"/>
      <c r="C29" s="138"/>
      <c r="D29" s="131" t="s">
        <v>94</v>
      </c>
      <c r="E29" s="134"/>
      <c r="F29" s="138"/>
      <c r="G29" s="133">
        <v>-129768</v>
      </c>
      <c r="H29" s="134"/>
      <c r="I29" s="134"/>
      <c r="J29" s="134"/>
      <c r="K29" s="134"/>
      <c r="L29" s="134"/>
      <c r="M29" s="138"/>
      <c r="N29" s="138"/>
      <c r="O29" s="1"/>
      <c r="P29" s="1"/>
      <c r="Q29" s="1"/>
      <c r="R29" s="1"/>
      <c r="S29" s="1"/>
    </row>
    <row r="30" spans="1:19" x14ac:dyDescent="0.2">
      <c r="A30" s="1"/>
      <c r="B30" s="1"/>
      <c r="C30" s="1"/>
      <c r="D30" s="1"/>
      <c r="E30" s="39"/>
      <c r="F30" s="1"/>
      <c r="G30" s="39"/>
      <c r="H30" s="39"/>
      <c r="I30" s="39"/>
      <c r="J30" s="39"/>
      <c r="K30" s="39"/>
      <c r="L30" s="39"/>
      <c r="M30" s="1"/>
      <c r="N30" s="1"/>
      <c r="O30" s="1"/>
      <c r="P30" s="1"/>
      <c r="Q30" s="1"/>
      <c r="R30" s="1"/>
      <c r="S30" s="1"/>
    </row>
    <row r="31" spans="1:19" x14ac:dyDescent="0.2">
      <c r="A31" s="1"/>
      <c r="B31" s="1"/>
      <c r="C31" s="1"/>
      <c r="D31" s="66" t="s">
        <v>160</v>
      </c>
      <c r="E31" s="22">
        <v>94503</v>
      </c>
      <c r="F31" s="1"/>
      <c r="G31" s="39"/>
      <c r="H31" s="39"/>
      <c r="I31" s="39"/>
      <c r="J31" s="39"/>
      <c r="K31" s="39"/>
      <c r="L31" s="39"/>
      <c r="M31" s="1"/>
      <c r="N31" s="1"/>
      <c r="O31" s="1"/>
      <c r="P31" s="1"/>
      <c r="Q31" s="1"/>
      <c r="R31" s="1"/>
      <c r="S31" s="1"/>
    </row>
    <row r="32" spans="1:19" x14ac:dyDescent="0.2">
      <c r="A32" s="1"/>
      <c r="B32" s="1"/>
      <c r="C32" s="1"/>
      <c r="D32" s="1"/>
      <c r="E32" s="39"/>
      <c r="F32" s="1"/>
      <c r="G32" s="39"/>
      <c r="H32" s="39"/>
      <c r="I32" s="39"/>
      <c r="J32" s="39"/>
      <c r="K32" s="39"/>
      <c r="L32" s="39"/>
      <c r="M32" s="1"/>
      <c r="N32" s="1"/>
      <c r="O32" s="1"/>
      <c r="P32" s="1"/>
      <c r="Q32" s="1"/>
      <c r="R32" s="1"/>
      <c r="S32" s="1"/>
    </row>
    <row r="33" spans="1:19" ht="15" x14ac:dyDescent="0.25">
      <c r="A33" s="2" t="s">
        <v>104</v>
      </c>
      <c r="B33" s="65">
        <v>957061</v>
      </c>
      <c r="C33" s="1"/>
      <c r="D33" s="1"/>
      <c r="E33" s="39"/>
      <c r="F33" s="1"/>
      <c r="G33" s="39"/>
      <c r="H33" s="39"/>
      <c r="I33" s="39"/>
      <c r="J33" s="39"/>
      <c r="K33" s="39"/>
      <c r="L33" s="39"/>
      <c r="M33" s="1"/>
      <c r="N33" s="140" t="e">
        <f>SUM(N2:N32)</f>
        <v>#REF!</v>
      </c>
      <c r="O33" s="1"/>
      <c r="P33" s="1"/>
      <c r="Q33" s="1"/>
      <c r="R33" s="1"/>
      <c r="S33" s="1"/>
    </row>
    <row r="34" spans="1:19" x14ac:dyDescent="0.2">
      <c r="A34" s="1"/>
      <c r="B34" s="1"/>
      <c r="C34" s="1"/>
      <c r="D34" s="1"/>
      <c r="E34" s="39"/>
      <c r="F34" s="1"/>
      <c r="G34" s="39"/>
      <c r="H34" s="39"/>
      <c r="I34" s="39"/>
      <c r="J34" s="39"/>
      <c r="K34" s="39"/>
      <c r="L34" s="39"/>
      <c r="M34" s="1"/>
      <c r="N34" s="1"/>
      <c r="O34" s="1"/>
      <c r="P34" s="1"/>
      <c r="Q34" s="1"/>
      <c r="R34" s="1"/>
      <c r="S34" s="1"/>
    </row>
    <row r="35" spans="1:19" x14ac:dyDescent="0.2">
      <c r="A35" s="1"/>
      <c r="B35" s="1"/>
      <c r="C35" s="1"/>
      <c r="D35" s="1"/>
      <c r="E35" s="39"/>
      <c r="F35" s="1"/>
      <c r="G35" s="39"/>
      <c r="H35" s="39"/>
      <c r="I35" s="39"/>
      <c r="J35" s="39"/>
      <c r="K35" s="39"/>
      <c r="L35" s="39"/>
      <c r="M35" s="1"/>
      <c r="N35" s="1"/>
      <c r="O35" s="1"/>
      <c r="P35" s="1"/>
      <c r="Q35" s="1"/>
      <c r="R35" s="1"/>
      <c r="S35" s="1"/>
    </row>
    <row r="36" spans="1:19" x14ac:dyDescent="0.2">
      <c r="A36" s="1"/>
      <c r="B36" s="1"/>
      <c r="C36" s="1"/>
      <c r="D36" s="1"/>
      <c r="E36" s="39"/>
      <c r="F36" s="1"/>
      <c r="G36" s="39"/>
      <c r="H36" s="39"/>
      <c r="I36" s="39"/>
      <c r="J36" s="39"/>
      <c r="K36" s="39"/>
      <c r="L36" s="39"/>
      <c r="M36" s="1"/>
      <c r="N36" s="1"/>
      <c r="O36" s="1"/>
      <c r="P36" s="1"/>
      <c r="Q36" s="1"/>
      <c r="R36" s="1"/>
      <c r="S36" s="1"/>
    </row>
    <row r="37" spans="1:19" x14ac:dyDescent="0.2">
      <c r="A37" s="1"/>
      <c r="B37" s="1"/>
      <c r="C37" s="1"/>
      <c r="D37" s="1"/>
      <c r="E37" s="39"/>
      <c r="F37" s="1"/>
      <c r="G37" s="39"/>
      <c r="H37" s="39"/>
      <c r="I37" s="39"/>
      <c r="J37" s="39"/>
      <c r="K37" s="39"/>
      <c r="L37" s="39"/>
      <c r="M37" s="1"/>
      <c r="N37" s="1"/>
      <c r="O37" s="1"/>
      <c r="P37" s="1"/>
      <c r="Q37" s="1"/>
      <c r="R37" s="1"/>
      <c r="S37" s="1"/>
    </row>
    <row r="38" spans="1:19" x14ac:dyDescent="0.2">
      <c r="A38" s="1"/>
      <c r="B38" s="1"/>
      <c r="C38" s="1"/>
      <c r="D38" s="1"/>
      <c r="E38" s="39"/>
      <c r="F38" s="1"/>
      <c r="G38" s="39"/>
      <c r="H38" s="39"/>
      <c r="I38" s="39"/>
      <c r="J38" s="39"/>
      <c r="K38" s="39"/>
      <c r="L38" s="39"/>
      <c r="M38" s="1"/>
      <c r="N38" s="1"/>
      <c r="O38" s="1"/>
      <c r="P38" s="1"/>
      <c r="Q38" s="1"/>
      <c r="R38" s="1"/>
      <c r="S38" s="1"/>
    </row>
    <row r="39" spans="1:19" x14ac:dyDescent="0.2">
      <c r="A39" s="1"/>
      <c r="B39" s="1"/>
      <c r="C39" s="1"/>
      <c r="D39" s="1"/>
      <c r="E39" s="39"/>
      <c r="F39" s="1"/>
      <c r="G39" s="39"/>
      <c r="H39" s="39"/>
      <c r="I39" s="39"/>
      <c r="J39" s="39"/>
      <c r="K39" s="39"/>
      <c r="L39" s="39"/>
      <c r="M39" s="1"/>
      <c r="N39" s="1"/>
      <c r="O39" s="1"/>
      <c r="P39" s="1"/>
      <c r="Q39" s="1"/>
      <c r="R39" s="1"/>
      <c r="S39" s="1"/>
    </row>
    <row r="40" spans="1:19" x14ac:dyDescent="0.2">
      <c r="A40" s="1"/>
      <c r="B40" s="1"/>
      <c r="C40" s="1"/>
      <c r="D40" s="1"/>
      <c r="E40" s="39"/>
      <c r="F40" s="1"/>
      <c r="G40" s="39"/>
      <c r="H40" s="39"/>
      <c r="I40" s="39"/>
      <c r="J40" s="39"/>
      <c r="K40" s="39"/>
      <c r="L40" s="39"/>
      <c r="M40" s="1"/>
      <c r="N40" s="1"/>
      <c r="O40" s="1"/>
      <c r="P40" s="1"/>
      <c r="Q40" s="1"/>
      <c r="R40" s="1"/>
      <c r="S40" s="1"/>
    </row>
    <row r="41" spans="1:19" x14ac:dyDescent="0.2">
      <c r="A41" s="1"/>
      <c r="B41" s="1"/>
      <c r="C41" s="1"/>
      <c r="D41" s="1"/>
      <c r="E41" s="39"/>
      <c r="F41" s="1"/>
      <c r="G41" s="3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">
      <c r="A42" s="1"/>
      <c r="B42" s="1"/>
      <c r="C42" s="1"/>
      <c r="D42" s="1"/>
      <c r="E42" s="39"/>
      <c r="F42" s="1"/>
      <c r="G42" s="3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">
      <c r="A43" s="1"/>
      <c r="B43" s="1"/>
      <c r="C43" s="1"/>
      <c r="D43" s="1"/>
      <c r="E43" s="39"/>
      <c r="F43" s="1"/>
      <c r="G43" s="3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">
      <c r="A44" s="1"/>
      <c r="B44" s="1"/>
      <c r="C44" s="1"/>
      <c r="D44" s="1"/>
      <c r="E44" s="39"/>
      <c r="F44" s="1"/>
      <c r="G44" s="3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">
      <c r="A45" s="1"/>
      <c r="B45" s="1"/>
      <c r="C45" s="1"/>
      <c r="D45" s="1"/>
      <c r="E45" s="39"/>
      <c r="F45" s="1"/>
      <c r="G45" s="3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">
      <c r="E46" s="116"/>
      <c r="G46" s="116"/>
    </row>
    <row r="47" spans="1:19" x14ac:dyDescent="0.2">
      <c r="G47" s="116"/>
    </row>
    <row r="48" spans="1:19" x14ac:dyDescent="0.2">
      <c r="G48" s="116"/>
    </row>
    <row r="49" spans="7:7" x14ac:dyDescent="0.2">
      <c r="G49" s="116"/>
    </row>
    <row r="50" spans="7:7" x14ac:dyDescent="0.2">
      <c r="G50" s="116"/>
    </row>
    <row r="51" spans="7:7" x14ac:dyDescent="0.2">
      <c r="G51" s="116"/>
    </row>
    <row r="52" spans="7:7" x14ac:dyDescent="0.2">
      <c r="G52" s="116"/>
    </row>
    <row r="53" spans="7:7" x14ac:dyDescent="0.2">
      <c r="G53" s="116"/>
    </row>
    <row r="54" spans="7:7" x14ac:dyDescent="0.2">
      <c r="G54" s="116"/>
    </row>
    <row r="55" spans="7:7" x14ac:dyDescent="0.2">
      <c r="G55" s="116"/>
    </row>
    <row r="56" spans="7:7" x14ac:dyDescent="0.2">
      <c r="G56" s="116"/>
    </row>
    <row r="57" spans="7:7" x14ac:dyDescent="0.2">
      <c r="G57" s="116"/>
    </row>
    <row r="58" spans="7:7" x14ac:dyDescent="0.2">
      <c r="G58" s="116"/>
    </row>
    <row r="59" spans="7:7" x14ac:dyDescent="0.2">
      <c r="G59" s="116"/>
    </row>
    <row r="60" spans="7:7" x14ac:dyDescent="0.2">
      <c r="G60" s="116"/>
    </row>
    <row r="61" spans="7:7" x14ac:dyDescent="0.2">
      <c r="G61" s="116"/>
    </row>
    <row r="62" spans="7:7" x14ac:dyDescent="0.2">
      <c r="G62" s="116"/>
    </row>
    <row r="63" spans="7:7" x14ac:dyDescent="0.2">
      <c r="G63" s="116"/>
    </row>
    <row r="64" spans="7:7" x14ac:dyDescent="0.2">
      <c r="G64" s="116"/>
    </row>
    <row r="65" spans="7:7" x14ac:dyDescent="0.2">
      <c r="G65" s="116"/>
    </row>
    <row r="66" spans="7:7" x14ac:dyDescent="0.2">
      <c r="G66" s="116"/>
    </row>
    <row r="67" spans="7:7" x14ac:dyDescent="0.2">
      <c r="G67" s="116"/>
    </row>
    <row r="68" spans="7:7" x14ac:dyDescent="0.2">
      <c r="G68" s="116"/>
    </row>
    <row r="69" spans="7:7" x14ac:dyDescent="0.2">
      <c r="G69" s="116"/>
    </row>
    <row r="70" spans="7:7" x14ac:dyDescent="0.2">
      <c r="G70" s="116"/>
    </row>
    <row r="71" spans="7:7" x14ac:dyDescent="0.2">
      <c r="G71" s="116"/>
    </row>
    <row r="72" spans="7:7" x14ac:dyDescent="0.2">
      <c r="G72" s="116"/>
    </row>
    <row r="73" spans="7:7" x14ac:dyDescent="0.2">
      <c r="G73" s="116"/>
    </row>
    <row r="74" spans="7:7" x14ac:dyDescent="0.2">
      <c r="G74" s="116"/>
    </row>
    <row r="75" spans="7:7" x14ac:dyDescent="0.2">
      <c r="G75" s="116"/>
    </row>
    <row r="76" spans="7:7" x14ac:dyDescent="0.2">
      <c r="G76" s="116"/>
    </row>
    <row r="77" spans="7:7" x14ac:dyDescent="0.2">
      <c r="G77" s="116"/>
    </row>
    <row r="78" spans="7:7" x14ac:dyDescent="0.2">
      <c r="G78" s="116"/>
    </row>
    <row r="79" spans="7:7" x14ac:dyDescent="0.2">
      <c r="G79" s="116"/>
    </row>
    <row r="80" spans="7:7" x14ac:dyDescent="0.2">
      <c r="G80" s="116"/>
    </row>
    <row r="81" spans="7:7" x14ac:dyDescent="0.2">
      <c r="G81" s="116"/>
    </row>
    <row r="82" spans="7:7" x14ac:dyDescent="0.2">
      <c r="G82" s="116"/>
    </row>
    <row r="83" spans="7:7" x14ac:dyDescent="0.2">
      <c r="G83" s="116"/>
    </row>
    <row r="84" spans="7:7" x14ac:dyDescent="0.2">
      <c r="G84" s="116"/>
    </row>
    <row r="85" spans="7:7" x14ac:dyDescent="0.2">
      <c r="G85" s="116"/>
    </row>
    <row r="86" spans="7:7" x14ac:dyDescent="0.2">
      <c r="G86" s="116"/>
    </row>
    <row r="87" spans="7:7" x14ac:dyDescent="0.2">
      <c r="G87" s="116"/>
    </row>
    <row r="88" spans="7:7" x14ac:dyDescent="0.2">
      <c r="G88" s="116"/>
    </row>
    <row r="89" spans="7:7" x14ac:dyDescent="0.2">
      <c r="G89" s="116"/>
    </row>
    <row r="90" spans="7:7" x14ac:dyDescent="0.2">
      <c r="G90" s="116"/>
    </row>
    <row r="91" spans="7:7" x14ac:dyDescent="0.2">
      <c r="G91" s="116"/>
    </row>
    <row r="92" spans="7:7" x14ac:dyDescent="0.2">
      <c r="G92" s="116"/>
    </row>
    <row r="93" spans="7:7" x14ac:dyDescent="0.2">
      <c r="G93" s="116"/>
    </row>
    <row r="94" spans="7:7" x14ac:dyDescent="0.2">
      <c r="G94" s="116"/>
    </row>
    <row r="95" spans="7:7" x14ac:dyDescent="0.2">
      <c r="G95" s="116"/>
    </row>
    <row r="96" spans="7:7" x14ac:dyDescent="0.2">
      <c r="G96" s="116"/>
    </row>
    <row r="97" spans="7:7" x14ac:dyDescent="0.2">
      <c r="G97" s="116"/>
    </row>
    <row r="98" spans="7:7" x14ac:dyDescent="0.2">
      <c r="G98" s="116"/>
    </row>
    <row r="99" spans="7:7" x14ac:dyDescent="0.2">
      <c r="G99" s="116"/>
    </row>
    <row r="100" spans="7:7" x14ac:dyDescent="0.2">
      <c r="G100" s="116"/>
    </row>
    <row r="101" spans="7:7" x14ac:dyDescent="0.2">
      <c r="G101" s="116"/>
    </row>
    <row r="102" spans="7:7" x14ac:dyDescent="0.2">
      <c r="G102" s="116"/>
    </row>
    <row r="103" spans="7:7" x14ac:dyDescent="0.2">
      <c r="G103" s="116"/>
    </row>
    <row r="104" spans="7:7" x14ac:dyDescent="0.2">
      <c r="G104" s="116"/>
    </row>
    <row r="105" spans="7:7" x14ac:dyDescent="0.2">
      <c r="G105" s="116"/>
    </row>
    <row r="106" spans="7:7" x14ac:dyDescent="0.2">
      <c r="G106" s="116"/>
    </row>
    <row r="107" spans="7:7" x14ac:dyDescent="0.2">
      <c r="G107" s="116"/>
    </row>
    <row r="108" spans="7:7" x14ac:dyDescent="0.2">
      <c r="G108" s="116"/>
    </row>
    <row r="109" spans="7:7" x14ac:dyDescent="0.2">
      <c r="G109" s="116"/>
    </row>
    <row r="110" spans="7:7" x14ac:dyDescent="0.2">
      <c r="G110" s="116"/>
    </row>
    <row r="111" spans="7:7" x14ac:dyDescent="0.2">
      <c r="G111" s="116"/>
    </row>
    <row r="112" spans="7:7" x14ac:dyDescent="0.2">
      <c r="G112" s="116"/>
    </row>
    <row r="113" spans="7:7" x14ac:dyDescent="0.2">
      <c r="G113" s="116"/>
    </row>
    <row r="114" spans="7:7" x14ac:dyDescent="0.2">
      <c r="G114" s="116"/>
    </row>
    <row r="115" spans="7:7" x14ac:dyDescent="0.2">
      <c r="G115" s="116"/>
    </row>
    <row r="116" spans="7:7" x14ac:dyDescent="0.2">
      <c r="G116" s="116"/>
    </row>
    <row r="117" spans="7:7" x14ac:dyDescent="0.2">
      <c r="G117" s="116"/>
    </row>
    <row r="118" spans="7:7" x14ac:dyDescent="0.2">
      <c r="G118" s="116"/>
    </row>
    <row r="119" spans="7:7" x14ac:dyDescent="0.2">
      <c r="G119" s="116"/>
    </row>
    <row r="120" spans="7:7" x14ac:dyDescent="0.2">
      <c r="G120" s="116"/>
    </row>
    <row r="121" spans="7:7" x14ac:dyDescent="0.2">
      <c r="G121" s="116"/>
    </row>
    <row r="122" spans="7:7" x14ac:dyDescent="0.2">
      <c r="G122" s="116"/>
    </row>
    <row r="123" spans="7:7" x14ac:dyDescent="0.2">
      <c r="G123" s="116"/>
    </row>
    <row r="124" spans="7:7" x14ac:dyDescent="0.2">
      <c r="G124" s="116"/>
    </row>
    <row r="125" spans="7:7" x14ac:dyDescent="0.2">
      <c r="G125" s="116"/>
    </row>
    <row r="126" spans="7:7" x14ac:dyDescent="0.2">
      <c r="G126" s="116"/>
    </row>
    <row r="127" spans="7:7" x14ac:dyDescent="0.2">
      <c r="G127" s="116"/>
    </row>
    <row r="128" spans="7:7" x14ac:dyDescent="0.2">
      <c r="G128" s="116"/>
    </row>
    <row r="129" spans="7:7" x14ac:dyDescent="0.2">
      <c r="G129" s="116"/>
    </row>
    <row r="130" spans="7:7" x14ac:dyDescent="0.2">
      <c r="G130" s="116"/>
    </row>
    <row r="131" spans="7:7" x14ac:dyDescent="0.2">
      <c r="G131" s="116"/>
    </row>
    <row r="132" spans="7:7" x14ac:dyDescent="0.2">
      <c r="G132" s="116"/>
    </row>
    <row r="133" spans="7:7" x14ac:dyDescent="0.2">
      <c r="G133" s="116"/>
    </row>
    <row r="134" spans="7:7" x14ac:dyDescent="0.2">
      <c r="G134" s="116"/>
    </row>
    <row r="135" spans="7:7" x14ac:dyDescent="0.2">
      <c r="G135" s="116"/>
    </row>
    <row r="136" spans="7:7" x14ac:dyDescent="0.2">
      <c r="G136" s="116"/>
    </row>
    <row r="137" spans="7:7" x14ac:dyDescent="0.2">
      <c r="G137" s="116"/>
    </row>
    <row r="138" spans="7:7" x14ac:dyDescent="0.2">
      <c r="G138" s="116"/>
    </row>
    <row r="139" spans="7:7" x14ac:dyDescent="0.2">
      <c r="G139" s="116"/>
    </row>
    <row r="140" spans="7:7" x14ac:dyDescent="0.2">
      <c r="G140" s="116"/>
    </row>
    <row r="141" spans="7:7" x14ac:dyDescent="0.2">
      <c r="G141" s="116"/>
    </row>
    <row r="142" spans="7:7" x14ac:dyDescent="0.2">
      <c r="G142" s="116"/>
    </row>
    <row r="143" spans="7:7" x14ac:dyDescent="0.2">
      <c r="G143" s="116"/>
    </row>
    <row r="144" spans="7:7" x14ac:dyDescent="0.2">
      <c r="G144" s="116"/>
    </row>
    <row r="145" spans="7:7" x14ac:dyDescent="0.2">
      <c r="G145" s="116"/>
    </row>
    <row r="146" spans="7:7" x14ac:dyDescent="0.2">
      <c r="G146" s="116"/>
    </row>
    <row r="147" spans="7:7" x14ac:dyDescent="0.2">
      <c r="G147" s="116"/>
    </row>
    <row r="148" spans="7:7" x14ac:dyDescent="0.2">
      <c r="G148" s="116"/>
    </row>
    <row r="149" spans="7:7" x14ac:dyDescent="0.2">
      <c r="G149" s="116"/>
    </row>
    <row r="150" spans="7:7" x14ac:dyDescent="0.2">
      <c r="G150" s="116"/>
    </row>
    <row r="151" spans="7:7" x14ac:dyDescent="0.2">
      <c r="G151" s="116"/>
    </row>
    <row r="152" spans="7:7" x14ac:dyDescent="0.2">
      <c r="G152" s="116"/>
    </row>
    <row r="153" spans="7:7" x14ac:dyDescent="0.2">
      <c r="G153" s="116"/>
    </row>
    <row r="154" spans="7:7" x14ac:dyDescent="0.2">
      <c r="G154" s="116"/>
    </row>
    <row r="155" spans="7:7" x14ac:dyDescent="0.2">
      <c r="G155" s="116"/>
    </row>
    <row r="156" spans="7:7" x14ac:dyDescent="0.2">
      <c r="G156" s="116"/>
    </row>
    <row r="157" spans="7:7" x14ac:dyDescent="0.2">
      <c r="G157" s="116"/>
    </row>
    <row r="158" spans="7:7" x14ac:dyDescent="0.2">
      <c r="G158" s="116"/>
    </row>
    <row r="159" spans="7:7" x14ac:dyDescent="0.2">
      <c r="G159" s="116"/>
    </row>
    <row r="160" spans="7:7" x14ac:dyDescent="0.2">
      <c r="G160" s="116"/>
    </row>
    <row r="161" spans="7:7" x14ac:dyDescent="0.2">
      <c r="G161" s="116"/>
    </row>
    <row r="162" spans="7:7" x14ac:dyDescent="0.2">
      <c r="G162" s="116"/>
    </row>
    <row r="163" spans="7:7" x14ac:dyDescent="0.2">
      <c r="G163" s="116"/>
    </row>
    <row r="164" spans="7:7" x14ac:dyDescent="0.2">
      <c r="G164" s="116"/>
    </row>
    <row r="165" spans="7:7" x14ac:dyDescent="0.2">
      <c r="G165" s="116"/>
    </row>
    <row r="166" spans="7:7" x14ac:dyDescent="0.2">
      <c r="G166" s="116"/>
    </row>
    <row r="167" spans="7:7" x14ac:dyDescent="0.2">
      <c r="G167" s="116"/>
    </row>
    <row r="168" spans="7:7" x14ac:dyDescent="0.2">
      <c r="G168" s="116"/>
    </row>
    <row r="169" spans="7:7" x14ac:dyDescent="0.2">
      <c r="G169" s="116"/>
    </row>
    <row r="170" spans="7:7" x14ac:dyDescent="0.2">
      <c r="G170" s="116"/>
    </row>
    <row r="171" spans="7:7" x14ac:dyDescent="0.2">
      <c r="G171" s="116"/>
    </row>
    <row r="172" spans="7:7" x14ac:dyDescent="0.2">
      <c r="G172" s="116"/>
    </row>
    <row r="173" spans="7:7" x14ac:dyDescent="0.2">
      <c r="G173" s="116"/>
    </row>
    <row r="174" spans="7:7" x14ac:dyDescent="0.2">
      <c r="G174" s="116"/>
    </row>
    <row r="175" spans="7:7" x14ac:dyDescent="0.2">
      <c r="G175" s="116"/>
    </row>
    <row r="176" spans="7:7" x14ac:dyDescent="0.2">
      <c r="G176" s="116"/>
    </row>
    <row r="177" spans="7:7" x14ac:dyDescent="0.2">
      <c r="G177" s="116"/>
    </row>
    <row r="178" spans="7:7" x14ac:dyDescent="0.2">
      <c r="G178" s="116"/>
    </row>
  </sheetData>
  <mergeCells count="2">
    <mergeCell ref="D8:D14"/>
    <mergeCell ref="E8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0213-7A60-412F-B3F7-018DAEDC3110}">
  <dimension ref="A1:P57"/>
  <sheetViews>
    <sheetView rightToLeft="1" topLeftCell="C1" workbookViewId="0">
      <selection activeCell="E53" sqref="E53"/>
    </sheetView>
  </sheetViews>
  <sheetFormatPr defaultRowHeight="14.25" x14ac:dyDescent="0.2"/>
  <cols>
    <col min="1" max="1" width="14.5" customWidth="1"/>
    <col min="2" max="2" width="18.5" customWidth="1"/>
    <col min="3" max="3" width="31.125" customWidth="1"/>
    <col min="4" max="4" width="22.5" customWidth="1"/>
    <col min="5" max="5" width="18.5" customWidth="1"/>
    <col min="6" max="6" width="16.125" customWidth="1"/>
    <col min="7" max="7" width="14.875" customWidth="1"/>
    <col min="8" max="8" width="11.875" bestFit="1" customWidth="1"/>
    <col min="9" max="9" width="26" customWidth="1"/>
    <col min="10" max="10" width="20.125" customWidth="1"/>
    <col min="11" max="11" width="16.625" customWidth="1"/>
    <col min="12" max="12" width="30.75" customWidth="1"/>
    <col min="13" max="13" width="16.25" customWidth="1"/>
  </cols>
  <sheetData>
    <row r="1" spans="1:15" ht="15" x14ac:dyDescent="0.25">
      <c r="A1" s="2" t="s">
        <v>0</v>
      </c>
      <c r="B1" s="2" t="s">
        <v>3</v>
      </c>
      <c r="C1" s="2" t="s">
        <v>1</v>
      </c>
      <c r="D1" s="2" t="s">
        <v>2</v>
      </c>
      <c r="E1" s="2" t="s">
        <v>4</v>
      </c>
      <c r="F1" s="2" t="s">
        <v>13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39</v>
      </c>
      <c r="M1" s="1" t="s">
        <v>40</v>
      </c>
    </row>
    <row r="2" spans="1:15" x14ac:dyDescent="0.2">
      <c r="A2" s="66" t="s">
        <v>42</v>
      </c>
      <c r="B2" s="66" t="s">
        <v>43</v>
      </c>
      <c r="C2" s="49" t="s">
        <v>44</v>
      </c>
      <c r="D2" s="66" t="s">
        <v>117</v>
      </c>
      <c r="E2" s="22">
        <v>3393</v>
      </c>
      <c r="F2" s="66" t="s">
        <v>47</v>
      </c>
      <c r="G2" s="22">
        <v>1075</v>
      </c>
      <c r="H2" s="3"/>
      <c r="I2" s="3"/>
      <c r="J2" s="3"/>
      <c r="K2" s="3"/>
      <c r="L2" s="3"/>
      <c r="M2" s="22">
        <f>G2+G3+G4+E2+E3+E4+E5+E6</f>
        <v>16950</v>
      </c>
      <c r="N2" s="1"/>
      <c r="O2" s="1"/>
    </row>
    <row r="3" spans="1:15" ht="28.5" x14ac:dyDescent="0.2">
      <c r="A3" s="3"/>
      <c r="B3" s="3"/>
      <c r="C3" s="149" t="s">
        <v>147</v>
      </c>
      <c r="D3" s="66" t="s">
        <v>118</v>
      </c>
      <c r="E3" s="22">
        <v>3621</v>
      </c>
      <c r="F3" s="3"/>
      <c r="G3" s="22">
        <v>1075</v>
      </c>
      <c r="H3" s="3"/>
      <c r="I3" s="3"/>
      <c r="J3" s="3"/>
      <c r="K3" s="3"/>
      <c r="L3" s="3"/>
      <c r="M3" s="3"/>
      <c r="N3" s="1"/>
      <c r="O3" s="1"/>
    </row>
    <row r="4" spans="1:15" x14ac:dyDescent="0.2">
      <c r="A4" s="3"/>
      <c r="B4" s="3"/>
      <c r="C4" s="3"/>
      <c r="D4" s="66" t="s">
        <v>119</v>
      </c>
      <c r="E4" s="22">
        <v>3621</v>
      </c>
      <c r="F4" s="3"/>
      <c r="G4" s="22">
        <v>1075</v>
      </c>
      <c r="H4" s="3"/>
      <c r="I4" s="3"/>
      <c r="J4" s="3"/>
      <c r="K4" s="3"/>
      <c r="L4" s="3"/>
      <c r="M4" s="3"/>
      <c r="N4" s="1"/>
      <c r="O4" s="1"/>
    </row>
    <row r="5" spans="1:15" x14ac:dyDescent="0.2">
      <c r="A5" s="3"/>
      <c r="B5" s="3"/>
      <c r="C5" s="3"/>
      <c r="D5" s="66" t="s">
        <v>120</v>
      </c>
      <c r="E5" s="22">
        <v>1505</v>
      </c>
      <c r="F5" s="3"/>
      <c r="G5" s="3"/>
      <c r="H5" s="3"/>
      <c r="I5" s="3"/>
      <c r="J5" s="3"/>
      <c r="K5" s="3"/>
      <c r="L5" s="3"/>
      <c r="M5" s="3"/>
      <c r="N5" s="1"/>
      <c r="O5" s="1"/>
    </row>
    <row r="6" spans="1:15" x14ac:dyDescent="0.2">
      <c r="A6" s="3"/>
      <c r="B6" s="3"/>
      <c r="C6" s="3"/>
      <c r="D6" s="66" t="s">
        <v>46</v>
      </c>
      <c r="E6" s="22">
        <v>1585</v>
      </c>
      <c r="F6" s="3"/>
      <c r="G6" s="3"/>
      <c r="H6" s="3"/>
      <c r="I6" s="3"/>
      <c r="J6" s="3"/>
      <c r="K6" s="3"/>
      <c r="L6" s="3"/>
      <c r="M6" s="3"/>
      <c r="N6" s="1"/>
      <c r="O6" s="1"/>
    </row>
    <row r="7" spans="1:15" x14ac:dyDescent="0.2">
      <c r="A7" s="14"/>
      <c r="B7" s="14"/>
      <c r="C7" s="67"/>
      <c r="D7" s="168"/>
      <c r="E7" s="170"/>
      <c r="F7" s="14"/>
      <c r="G7" s="26"/>
      <c r="H7" s="26"/>
      <c r="I7" s="17"/>
      <c r="J7" s="17"/>
      <c r="K7" s="26">
        <v>6423</v>
      </c>
      <c r="L7" s="14"/>
      <c r="M7" s="68"/>
      <c r="N7" s="1"/>
      <c r="O7" s="1"/>
    </row>
    <row r="8" spans="1:15" x14ac:dyDescent="0.2">
      <c r="A8" s="17"/>
      <c r="B8" s="17"/>
      <c r="C8" s="17"/>
      <c r="D8" s="169"/>
      <c r="E8" s="171"/>
      <c r="F8" s="17"/>
      <c r="G8" s="17"/>
      <c r="H8" s="17"/>
      <c r="I8" s="17"/>
      <c r="J8" s="17"/>
      <c r="K8" s="17"/>
      <c r="L8" s="17"/>
      <c r="M8" s="17"/>
      <c r="N8" s="1"/>
      <c r="O8" s="1"/>
    </row>
    <row r="9" spans="1:15" x14ac:dyDescent="0.2">
      <c r="A9" s="69" t="s">
        <v>48</v>
      </c>
      <c r="B9" s="70" t="s">
        <v>49</v>
      </c>
      <c r="C9" s="71" t="s">
        <v>50</v>
      </c>
      <c r="D9" s="69" t="s">
        <v>52</v>
      </c>
      <c r="E9" s="72">
        <v>2920</v>
      </c>
      <c r="F9" s="69" t="s">
        <v>53</v>
      </c>
      <c r="G9" s="72">
        <v>10700</v>
      </c>
      <c r="H9" s="72">
        <v>27614</v>
      </c>
      <c r="I9" s="72">
        <v>1920</v>
      </c>
      <c r="J9" s="73"/>
      <c r="K9" s="72">
        <v>4916</v>
      </c>
      <c r="L9" s="74"/>
      <c r="M9" s="75">
        <f>K9+I9+H9+G9+G10+G11+G12+G13+G14+G15+G20+E9+E10+E11+E12+E13+E14+E15+E20+E21</f>
        <v>74970</v>
      </c>
      <c r="N9" s="1"/>
      <c r="O9" s="1"/>
    </row>
    <row r="10" spans="1:15" x14ac:dyDescent="0.2">
      <c r="A10" s="74"/>
      <c r="B10" s="74"/>
      <c r="C10" s="76" t="s">
        <v>51</v>
      </c>
      <c r="D10" s="69" t="s">
        <v>117</v>
      </c>
      <c r="E10" s="72">
        <v>1310</v>
      </c>
      <c r="F10" s="74"/>
      <c r="G10" s="72">
        <v>3910</v>
      </c>
      <c r="H10" s="74"/>
      <c r="I10" s="74"/>
      <c r="J10" s="74"/>
      <c r="K10" s="74"/>
      <c r="L10" s="74"/>
      <c r="M10" s="74"/>
      <c r="N10" s="1"/>
      <c r="O10" s="1"/>
    </row>
    <row r="11" spans="1:15" x14ac:dyDescent="0.2">
      <c r="A11" s="74"/>
      <c r="B11" s="74"/>
      <c r="C11" s="74"/>
      <c r="D11" s="69" t="s">
        <v>121</v>
      </c>
      <c r="E11" s="72">
        <v>1310</v>
      </c>
      <c r="F11" s="74"/>
      <c r="G11" s="72">
        <v>3910</v>
      </c>
      <c r="H11" s="74"/>
      <c r="I11" s="74"/>
      <c r="J11" s="74"/>
      <c r="K11" s="74"/>
      <c r="L11" s="74"/>
      <c r="M11" s="74"/>
      <c r="N11" s="1"/>
      <c r="O11" s="1"/>
    </row>
    <row r="12" spans="1:15" x14ac:dyDescent="0.2">
      <c r="A12" s="74"/>
      <c r="B12" s="74"/>
      <c r="C12" s="74"/>
      <c r="D12" s="69" t="s">
        <v>122</v>
      </c>
      <c r="E12" s="72">
        <v>800</v>
      </c>
      <c r="F12" s="74"/>
      <c r="G12" s="72">
        <v>3910</v>
      </c>
      <c r="H12" s="74"/>
      <c r="I12" s="74"/>
      <c r="J12" s="74"/>
      <c r="K12" s="74"/>
      <c r="L12" s="74"/>
      <c r="M12" s="74"/>
      <c r="N12" s="1"/>
      <c r="O12" s="1"/>
    </row>
    <row r="13" spans="1:15" x14ac:dyDescent="0.2">
      <c r="A13" s="74"/>
      <c r="B13" s="74"/>
      <c r="C13" s="74"/>
      <c r="D13" s="69" t="s">
        <v>123</v>
      </c>
      <c r="E13" s="72">
        <v>1310</v>
      </c>
      <c r="F13" s="74"/>
      <c r="G13" s="72">
        <v>3910</v>
      </c>
      <c r="H13" s="74"/>
      <c r="I13" s="74"/>
      <c r="J13" s="74"/>
      <c r="K13" s="74"/>
      <c r="L13" s="74"/>
      <c r="M13" s="74"/>
      <c r="N13" s="1"/>
      <c r="O13" s="1"/>
    </row>
    <row r="14" spans="1:15" x14ac:dyDescent="0.2">
      <c r="A14" s="74"/>
      <c r="B14" s="74"/>
      <c r="C14" s="74"/>
      <c r="D14" s="69" t="s">
        <v>124</v>
      </c>
      <c r="E14" s="72">
        <v>1310</v>
      </c>
      <c r="F14" s="74"/>
      <c r="G14" s="72">
        <v>3910</v>
      </c>
      <c r="H14" s="74"/>
      <c r="I14" s="74"/>
      <c r="J14" s="74"/>
      <c r="K14" s="74"/>
      <c r="L14" s="74"/>
      <c r="M14" s="74"/>
      <c r="N14" s="1"/>
      <c r="O14" s="1"/>
    </row>
    <row r="15" spans="1:15" x14ac:dyDescent="0.2">
      <c r="A15" s="74"/>
      <c r="B15" s="74"/>
      <c r="C15" s="74"/>
      <c r="D15" s="69" t="s">
        <v>156</v>
      </c>
      <c r="E15" s="72">
        <v>1310</v>
      </c>
      <c r="F15" s="74"/>
      <c r="G15" s="72"/>
      <c r="H15" s="74"/>
      <c r="I15" s="74"/>
      <c r="J15" s="74"/>
      <c r="K15" s="74"/>
      <c r="L15" s="74"/>
      <c r="M15" s="74"/>
      <c r="N15" s="1"/>
      <c r="O15" s="1"/>
    </row>
    <row r="16" spans="1:15" x14ac:dyDescent="0.2">
      <c r="A16" s="74"/>
      <c r="B16" s="74"/>
      <c r="C16" s="74"/>
      <c r="D16" s="69" t="s">
        <v>157</v>
      </c>
      <c r="E16" s="72">
        <v>1310</v>
      </c>
      <c r="F16" s="74"/>
      <c r="G16" s="72"/>
      <c r="H16" s="74"/>
      <c r="I16" s="74"/>
      <c r="J16" s="74"/>
      <c r="K16" s="74"/>
      <c r="L16" s="74"/>
      <c r="M16" s="74"/>
      <c r="N16" s="1"/>
      <c r="O16" s="1"/>
    </row>
    <row r="17" spans="1:16" x14ac:dyDescent="0.2">
      <c r="A17" s="74"/>
      <c r="B17" s="74"/>
      <c r="C17" s="74"/>
      <c r="D17" s="69" t="s">
        <v>158</v>
      </c>
      <c r="E17" s="72">
        <v>1310</v>
      </c>
      <c r="F17" s="74"/>
      <c r="G17" s="72"/>
      <c r="H17" s="74"/>
      <c r="I17" s="74"/>
      <c r="J17" s="74"/>
      <c r="K17" s="74"/>
      <c r="L17" s="74"/>
      <c r="M17" s="74"/>
      <c r="N17" s="1"/>
      <c r="O17" s="1"/>
    </row>
    <row r="18" spans="1:16" x14ac:dyDescent="0.2">
      <c r="A18" s="74"/>
      <c r="B18" s="74"/>
      <c r="C18" s="74"/>
      <c r="D18" s="69" t="s">
        <v>159</v>
      </c>
      <c r="E18" s="72">
        <v>1310</v>
      </c>
      <c r="F18" s="74"/>
      <c r="G18" s="72"/>
      <c r="H18" s="74"/>
      <c r="I18" s="74"/>
      <c r="J18" s="74"/>
      <c r="K18" s="74"/>
      <c r="L18" s="74"/>
      <c r="M18" s="74"/>
      <c r="N18" s="1"/>
      <c r="O18" s="1"/>
    </row>
    <row r="19" spans="1:16" x14ac:dyDescent="0.2">
      <c r="A19" s="74"/>
      <c r="B19" s="74"/>
      <c r="C19" s="74"/>
      <c r="D19" s="69"/>
      <c r="E19" s="72"/>
      <c r="F19" s="74"/>
      <c r="G19" s="72"/>
      <c r="H19" s="74"/>
      <c r="I19" s="74"/>
      <c r="J19" s="74"/>
      <c r="K19" s="74"/>
      <c r="L19" s="74"/>
      <c r="M19" s="74"/>
      <c r="N19" s="1"/>
      <c r="O19" s="1"/>
    </row>
    <row r="20" spans="1:16" x14ac:dyDescent="0.2">
      <c r="A20" s="74"/>
      <c r="B20" s="74"/>
      <c r="C20" s="74"/>
      <c r="D20" s="164"/>
      <c r="E20" s="166"/>
      <c r="F20" s="74"/>
      <c r="G20" s="72"/>
      <c r="H20" s="74"/>
      <c r="I20" s="74"/>
      <c r="J20" s="74"/>
      <c r="K20" s="74"/>
      <c r="L20" s="74"/>
      <c r="M20" s="74"/>
      <c r="N20" s="1"/>
      <c r="O20" s="1"/>
    </row>
    <row r="21" spans="1:16" x14ac:dyDescent="0.2">
      <c r="A21" s="74"/>
      <c r="B21" s="74"/>
      <c r="C21" s="74"/>
      <c r="D21" s="165"/>
      <c r="E21" s="167"/>
      <c r="F21" s="74"/>
      <c r="G21" s="69"/>
      <c r="H21" s="74"/>
      <c r="I21" s="74"/>
      <c r="J21" s="74"/>
      <c r="K21" s="74"/>
      <c r="L21" s="74"/>
      <c r="M21" s="74"/>
      <c r="N21" s="1"/>
      <c r="O21" s="1"/>
    </row>
    <row r="22" spans="1:16" ht="36" customHeight="1" x14ac:dyDescent="0.2">
      <c r="A22" s="77" t="s">
        <v>54</v>
      </c>
      <c r="B22" s="77" t="s">
        <v>55</v>
      </c>
      <c r="C22" s="77" t="s">
        <v>58</v>
      </c>
      <c r="D22" s="145" t="s">
        <v>125</v>
      </c>
      <c r="E22" s="78">
        <v>8800</v>
      </c>
      <c r="F22" s="77" t="s">
        <v>56</v>
      </c>
      <c r="G22" s="78">
        <v>1845</v>
      </c>
      <c r="H22" s="79"/>
      <c r="I22" s="79"/>
      <c r="J22" s="79"/>
      <c r="K22" s="78">
        <v>2583</v>
      </c>
      <c r="L22" s="77" t="s">
        <v>57</v>
      </c>
      <c r="M22" s="115">
        <f>K22+G22+G23+E22+E23</f>
        <v>24323</v>
      </c>
      <c r="N22" s="1"/>
      <c r="O22" s="1"/>
    </row>
    <row r="23" spans="1:16" x14ac:dyDescent="0.2">
      <c r="A23" s="79"/>
      <c r="B23" s="79"/>
      <c r="C23" s="79"/>
      <c r="D23" s="145" t="s">
        <v>126</v>
      </c>
      <c r="E23" s="78">
        <v>9250</v>
      </c>
      <c r="F23" s="79"/>
      <c r="G23" s="78">
        <v>1845</v>
      </c>
      <c r="H23" s="79"/>
      <c r="I23" s="79"/>
      <c r="J23" s="79"/>
      <c r="K23" s="79"/>
      <c r="L23" s="79"/>
      <c r="M23" s="79"/>
      <c r="N23" s="1"/>
      <c r="O23" s="1"/>
    </row>
    <row r="24" spans="1:16" x14ac:dyDescent="0.2">
      <c r="A24" s="80" t="s">
        <v>25</v>
      </c>
      <c r="B24" s="80" t="s">
        <v>59</v>
      </c>
      <c r="C24" s="80" t="s">
        <v>60</v>
      </c>
      <c r="D24" s="80" t="s">
        <v>116</v>
      </c>
      <c r="E24" s="81">
        <v>7171</v>
      </c>
      <c r="F24" s="80" t="s">
        <v>61</v>
      </c>
      <c r="G24" s="81">
        <v>1554</v>
      </c>
      <c r="H24" s="81">
        <v>1444</v>
      </c>
      <c r="I24" s="82"/>
      <c r="J24" s="82"/>
      <c r="K24" s="81">
        <v>611</v>
      </c>
      <c r="L24" s="82"/>
      <c r="M24" s="83">
        <f>K24+H24+G24+G25+G26+E24+E25+E26</f>
        <v>19505</v>
      </c>
      <c r="N24" s="1"/>
      <c r="O24" s="1"/>
    </row>
    <row r="25" spans="1:16" x14ac:dyDescent="0.2">
      <c r="A25" s="82"/>
      <c r="B25" s="82"/>
      <c r="C25" s="82"/>
      <c r="D25" s="80" t="s">
        <v>127</v>
      </c>
      <c r="E25" s="81">
        <v>7171</v>
      </c>
      <c r="F25" s="82"/>
      <c r="G25" s="81">
        <v>1554</v>
      </c>
      <c r="H25" s="82"/>
      <c r="I25" s="82"/>
      <c r="J25" s="82"/>
      <c r="K25" s="82"/>
      <c r="L25" s="82"/>
      <c r="M25" s="82"/>
      <c r="N25" s="1"/>
      <c r="O25" s="1"/>
    </row>
    <row r="26" spans="1:16" x14ac:dyDescent="0.2">
      <c r="A26" s="82"/>
      <c r="B26" s="82"/>
      <c r="C26" s="82"/>
      <c r="D26" s="80"/>
      <c r="E26" s="81"/>
      <c r="F26" s="82"/>
      <c r="G26" s="81"/>
      <c r="H26" s="82"/>
      <c r="I26" s="82"/>
      <c r="J26" s="82"/>
      <c r="K26" s="82"/>
      <c r="L26" s="82"/>
      <c r="M26" s="82"/>
      <c r="N26" s="1"/>
      <c r="O26" s="1"/>
    </row>
    <row r="27" spans="1:16" ht="28.5" x14ac:dyDescent="0.2">
      <c r="A27" s="85" t="s">
        <v>62</v>
      </c>
      <c r="B27" s="85" t="s">
        <v>63</v>
      </c>
      <c r="C27" s="150" t="s">
        <v>148</v>
      </c>
      <c r="D27" s="85" t="s">
        <v>128</v>
      </c>
      <c r="E27" s="87">
        <v>5718</v>
      </c>
      <c r="F27" s="85" t="s">
        <v>64</v>
      </c>
      <c r="G27" s="86">
        <v>1355</v>
      </c>
      <c r="H27" s="86">
        <v>1793</v>
      </c>
      <c r="I27" s="88"/>
      <c r="J27" s="88"/>
      <c r="K27" s="88"/>
      <c r="L27" s="88"/>
      <c r="M27" s="89">
        <f>H27+G27+G28+G29+G30+E27+E28+E29+E30</f>
        <v>25083</v>
      </c>
      <c r="N27" s="90"/>
      <c r="O27" s="90"/>
      <c r="P27" s="90"/>
    </row>
    <row r="28" spans="1:16" x14ac:dyDescent="0.2">
      <c r="A28" s="84"/>
      <c r="B28" s="84"/>
      <c r="C28" s="84"/>
      <c r="D28" s="85" t="s">
        <v>127</v>
      </c>
      <c r="E28" s="87">
        <v>5718</v>
      </c>
      <c r="F28" s="84"/>
      <c r="G28" s="86">
        <v>1355</v>
      </c>
      <c r="H28" s="84"/>
      <c r="I28" s="88"/>
      <c r="J28" s="88"/>
      <c r="K28" s="88"/>
      <c r="L28" s="88"/>
      <c r="M28" s="88"/>
      <c r="N28" s="90"/>
      <c r="O28" s="90"/>
      <c r="P28" s="90"/>
    </row>
    <row r="29" spans="1:16" x14ac:dyDescent="0.2">
      <c r="A29" s="84"/>
      <c r="B29" s="84"/>
      <c r="C29" s="84"/>
      <c r="D29" s="85" t="s">
        <v>129</v>
      </c>
      <c r="E29" s="87">
        <v>3217</v>
      </c>
      <c r="F29" s="84"/>
      <c r="G29" s="86">
        <v>1355</v>
      </c>
      <c r="H29" s="84"/>
      <c r="I29" s="88"/>
      <c r="J29" s="88"/>
      <c r="K29" s="88"/>
      <c r="L29" s="88"/>
      <c r="M29" s="88"/>
      <c r="N29" s="90"/>
      <c r="O29" s="90"/>
      <c r="P29" s="90"/>
    </row>
    <row r="30" spans="1:16" x14ac:dyDescent="0.2">
      <c r="A30" s="84"/>
      <c r="B30" s="84"/>
      <c r="C30" s="84"/>
      <c r="D30" s="85" t="s">
        <v>130</v>
      </c>
      <c r="E30" s="87">
        <v>3217</v>
      </c>
      <c r="F30" s="84"/>
      <c r="G30" s="86">
        <v>1355</v>
      </c>
      <c r="H30" s="84"/>
      <c r="I30" s="88"/>
      <c r="J30" s="88"/>
      <c r="K30" s="88"/>
      <c r="L30" s="88"/>
      <c r="M30" s="88"/>
      <c r="N30" s="90"/>
      <c r="O30" s="90"/>
      <c r="P30" s="90"/>
    </row>
    <row r="31" spans="1:16" x14ac:dyDescent="0.2">
      <c r="A31" s="85" t="s">
        <v>65</v>
      </c>
      <c r="B31" s="85" t="s">
        <v>66</v>
      </c>
      <c r="C31" s="84"/>
      <c r="D31" s="85" t="s">
        <v>116</v>
      </c>
      <c r="E31" s="88"/>
      <c r="F31" s="85" t="s">
        <v>67</v>
      </c>
      <c r="G31" s="86">
        <v>956</v>
      </c>
      <c r="H31" s="86">
        <v>1959</v>
      </c>
      <c r="I31" s="88"/>
      <c r="J31" s="88"/>
      <c r="K31" s="88"/>
      <c r="L31" s="88"/>
      <c r="M31" s="89">
        <f>H31+G31+G32</f>
        <v>3871</v>
      </c>
      <c r="N31" s="90"/>
      <c r="O31" s="90"/>
      <c r="P31" s="90"/>
    </row>
    <row r="32" spans="1:16" x14ac:dyDescent="0.2">
      <c r="A32" s="84"/>
      <c r="B32" s="84"/>
      <c r="C32" s="84"/>
      <c r="D32" s="85" t="s">
        <v>150</v>
      </c>
      <c r="E32" s="88"/>
      <c r="F32" s="84"/>
      <c r="G32" s="86">
        <v>956</v>
      </c>
      <c r="H32" s="84"/>
      <c r="I32" s="88"/>
      <c r="J32" s="88"/>
      <c r="K32" s="88"/>
      <c r="L32" s="88"/>
      <c r="M32" s="88"/>
      <c r="N32" s="90"/>
      <c r="O32" s="90"/>
      <c r="P32" s="90"/>
    </row>
    <row r="33" spans="1:16" x14ac:dyDescent="0.2">
      <c r="A33" s="92" t="s">
        <v>68</v>
      </c>
      <c r="B33" s="92" t="s">
        <v>69</v>
      </c>
      <c r="C33" s="92" t="s">
        <v>58</v>
      </c>
      <c r="D33" s="92" t="s">
        <v>131</v>
      </c>
      <c r="E33" s="91">
        <v>400</v>
      </c>
      <c r="F33" s="97" t="s">
        <v>70</v>
      </c>
      <c r="G33" s="91">
        <v>0</v>
      </c>
      <c r="H33" s="93"/>
      <c r="I33" s="93"/>
      <c r="J33" s="93"/>
      <c r="K33" s="94">
        <v>0</v>
      </c>
      <c r="L33" s="95" t="s">
        <v>87</v>
      </c>
      <c r="M33" s="98">
        <f>K33+G33+G34+G36+E33+E34+E35+E36</f>
        <v>1200</v>
      </c>
      <c r="N33" s="90"/>
      <c r="O33" s="90"/>
      <c r="P33" s="90"/>
    </row>
    <row r="34" spans="1:16" x14ac:dyDescent="0.2">
      <c r="A34" s="93"/>
      <c r="B34" s="93"/>
      <c r="C34" s="93"/>
      <c r="D34" s="92" t="s">
        <v>126</v>
      </c>
      <c r="E34" s="91">
        <v>400</v>
      </c>
      <c r="F34" s="93"/>
      <c r="G34" s="91">
        <v>0</v>
      </c>
      <c r="H34" s="93"/>
      <c r="I34" s="93"/>
      <c r="J34" s="93"/>
      <c r="K34" s="93"/>
      <c r="L34" s="96" t="s">
        <v>88</v>
      </c>
      <c r="M34" s="93"/>
      <c r="N34" s="90"/>
      <c r="O34" s="90"/>
      <c r="P34" s="90"/>
    </row>
    <row r="35" spans="1:16" x14ac:dyDescent="0.2">
      <c r="A35" s="93"/>
      <c r="B35" s="93"/>
      <c r="C35" s="93"/>
      <c r="D35" s="92" t="s">
        <v>107</v>
      </c>
      <c r="E35" s="91">
        <v>400</v>
      </c>
      <c r="F35" s="93"/>
      <c r="G35" s="92"/>
      <c r="H35" s="93"/>
      <c r="I35" s="93"/>
      <c r="J35" s="93"/>
      <c r="K35" s="93"/>
      <c r="L35" s="93"/>
      <c r="M35" s="93"/>
      <c r="N35" s="90"/>
      <c r="O35" s="90"/>
      <c r="P35" s="90"/>
    </row>
    <row r="36" spans="1:16" x14ac:dyDescent="0.2">
      <c r="A36" s="93"/>
      <c r="B36" s="93"/>
      <c r="C36" s="93"/>
      <c r="D36" s="92"/>
      <c r="E36" s="91"/>
      <c r="F36" s="93"/>
      <c r="G36" s="91">
        <v>0</v>
      </c>
      <c r="H36" s="93"/>
      <c r="I36" s="93"/>
      <c r="J36" s="93"/>
      <c r="K36" s="93"/>
      <c r="L36" s="93"/>
      <c r="M36" s="93"/>
      <c r="N36" s="90"/>
      <c r="O36" s="90"/>
      <c r="P36" s="90"/>
    </row>
    <row r="37" spans="1:16" x14ac:dyDescent="0.2">
      <c r="A37" s="69" t="s">
        <v>72</v>
      </c>
      <c r="B37" s="69" t="s">
        <v>71</v>
      </c>
      <c r="C37" s="69" t="s">
        <v>75</v>
      </c>
      <c r="D37" s="69" t="s">
        <v>52</v>
      </c>
      <c r="E37" s="72">
        <v>6785</v>
      </c>
      <c r="F37" s="99" t="s">
        <v>73</v>
      </c>
      <c r="G37" s="72">
        <v>4200</v>
      </c>
      <c r="H37" s="72">
        <v>28920</v>
      </c>
      <c r="I37" s="72">
        <v>1728</v>
      </c>
      <c r="J37" s="74"/>
      <c r="K37" s="72">
        <v>70544</v>
      </c>
      <c r="L37" s="71" t="s">
        <v>76</v>
      </c>
      <c r="M37" s="75">
        <f>K37+I37+H37+G37+G38+G39+G40+G42+G41+G44+G43+G45+G46+G47+G48+E37+E38+E39+E40+E41+E42+E43+E44+E45</f>
        <v>156861</v>
      </c>
      <c r="N37" s="90"/>
      <c r="O37" s="90"/>
      <c r="P37" s="90"/>
    </row>
    <row r="38" spans="1:16" x14ac:dyDescent="0.2">
      <c r="A38" s="74"/>
      <c r="B38" s="74"/>
      <c r="C38" s="74"/>
      <c r="D38" s="69" t="s">
        <v>117</v>
      </c>
      <c r="E38" s="72">
        <v>8114</v>
      </c>
      <c r="F38" s="100" t="s">
        <v>74</v>
      </c>
      <c r="G38" s="72">
        <v>1970</v>
      </c>
      <c r="H38" s="74"/>
      <c r="I38" s="74"/>
      <c r="J38" s="74"/>
      <c r="K38" s="74"/>
      <c r="L38" s="76" t="s">
        <v>77</v>
      </c>
      <c r="M38" s="74"/>
      <c r="N38" s="90"/>
      <c r="O38" s="90"/>
      <c r="P38" s="90"/>
    </row>
    <row r="39" spans="1:16" x14ac:dyDescent="0.2">
      <c r="A39" s="74"/>
      <c r="B39" s="74"/>
      <c r="C39" s="74"/>
      <c r="D39" s="69" t="s">
        <v>132</v>
      </c>
      <c r="E39" s="72">
        <v>3374</v>
      </c>
      <c r="F39" s="101"/>
      <c r="G39" s="72">
        <v>1970</v>
      </c>
      <c r="H39" s="74"/>
      <c r="I39" s="74"/>
      <c r="J39" s="74"/>
      <c r="K39" s="74"/>
      <c r="L39" s="74"/>
      <c r="M39" s="74"/>
      <c r="N39" s="90"/>
      <c r="O39" s="90"/>
      <c r="P39" s="90"/>
    </row>
    <row r="40" spans="1:16" x14ac:dyDescent="0.2">
      <c r="A40" s="74"/>
      <c r="B40" s="74"/>
      <c r="C40" s="74"/>
      <c r="D40" s="69" t="s">
        <v>133</v>
      </c>
      <c r="E40" s="72">
        <v>3374</v>
      </c>
      <c r="F40" s="101"/>
      <c r="G40" s="72">
        <v>1970</v>
      </c>
      <c r="H40" s="74"/>
      <c r="I40" s="74"/>
      <c r="J40" s="74"/>
      <c r="K40" s="74"/>
      <c r="L40" s="74"/>
      <c r="M40" s="74"/>
      <c r="N40" s="90"/>
      <c r="O40" s="90"/>
      <c r="P40" s="90"/>
    </row>
    <row r="41" spans="1:16" x14ac:dyDescent="0.2">
      <c r="A41" s="74"/>
      <c r="B41" s="74"/>
      <c r="C41" s="74"/>
      <c r="D41" s="69" t="s">
        <v>134</v>
      </c>
      <c r="E41" s="72">
        <v>3374</v>
      </c>
      <c r="F41" s="74"/>
      <c r="G41" s="72">
        <v>1970</v>
      </c>
      <c r="H41" s="74"/>
      <c r="I41" s="74"/>
      <c r="J41" s="74"/>
      <c r="K41" s="74"/>
      <c r="L41" s="74"/>
      <c r="M41" s="74"/>
      <c r="N41" s="90"/>
      <c r="O41" s="90"/>
      <c r="P41" s="90"/>
    </row>
    <row r="42" spans="1:16" x14ac:dyDescent="0.2">
      <c r="A42" s="74"/>
      <c r="B42" s="74"/>
      <c r="C42" s="74"/>
      <c r="D42" s="69" t="s">
        <v>135</v>
      </c>
      <c r="E42" s="72">
        <v>3374</v>
      </c>
      <c r="F42" s="74"/>
      <c r="G42" s="72">
        <v>1970</v>
      </c>
      <c r="H42" s="74"/>
      <c r="I42" s="74"/>
      <c r="J42" s="74"/>
      <c r="K42" s="74"/>
      <c r="L42" s="74"/>
      <c r="M42" s="74"/>
      <c r="N42" s="90"/>
      <c r="O42" s="90"/>
      <c r="P42" s="90"/>
    </row>
    <row r="43" spans="1:16" x14ac:dyDescent="0.2">
      <c r="A43" s="74"/>
      <c r="B43" s="74"/>
      <c r="C43" s="74"/>
      <c r="D43" s="69" t="s">
        <v>149</v>
      </c>
      <c r="E43" s="72">
        <v>3374</v>
      </c>
      <c r="F43" s="74"/>
      <c r="G43" s="72">
        <v>1970</v>
      </c>
      <c r="H43" s="74"/>
      <c r="I43" s="74"/>
      <c r="J43" s="74"/>
      <c r="K43" s="74"/>
      <c r="L43" s="74"/>
      <c r="M43" s="74"/>
      <c r="N43" s="90"/>
      <c r="O43" s="90"/>
      <c r="P43" s="90"/>
    </row>
    <row r="44" spans="1:16" x14ac:dyDescent="0.2">
      <c r="A44" s="74"/>
      <c r="B44" s="74"/>
      <c r="C44" s="74"/>
      <c r="D44" s="164"/>
      <c r="E44" s="166"/>
      <c r="F44" s="74"/>
      <c r="G44" s="72">
        <v>1970</v>
      </c>
      <c r="H44" s="74"/>
      <c r="I44" s="74"/>
      <c r="J44" s="74"/>
      <c r="K44" s="74"/>
      <c r="L44" s="74"/>
      <c r="M44" s="74"/>
      <c r="N44" s="90"/>
      <c r="O44" s="90"/>
      <c r="P44" s="90"/>
    </row>
    <row r="45" spans="1:16" x14ac:dyDescent="0.2">
      <c r="A45" s="74"/>
      <c r="B45" s="74"/>
      <c r="C45" s="74"/>
      <c r="D45" s="165"/>
      <c r="E45" s="167"/>
      <c r="F45" s="74"/>
      <c r="G45" s="72"/>
      <c r="H45" s="74"/>
      <c r="I45" s="74"/>
      <c r="J45" s="74"/>
      <c r="K45" s="74"/>
      <c r="L45" s="74"/>
      <c r="M45" s="74"/>
      <c r="N45" s="90"/>
      <c r="O45" s="90"/>
      <c r="P45" s="90"/>
    </row>
    <row r="46" spans="1:16" ht="28.5" x14ac:dyDescent="0.2">
      <c r="A46" s="74"/>
      <c r="B46" s="74"/>
      <c r="C46" s="74"/>
      <c r="D46" s="151" t="s">
        <v>153</v>
      </c>
      <c r="E46" s="74"/>
      <c r="F46" s="74"/>
      <c r="G46" s="72">
        <v>1970</v>
      </c>
      <c r="H46" s="74"/>
      <c r="I46" s="74"/>
      <c r="J46" s="74"/>
      <c r="K46" s="74"/>
      <c r="L46" s="74"/>
      <c r="M46" s="74"/>
      <c r="N46" s="90"/>
      <c r="O46" s="90"/>
      <c r="P46" s="90"/>
    </row>
    <row r="47" spans="1:16" ht="42.75" x14ac:dyDescent="0.2">
      <c r="A47" s="74"/>
      <c r="B47" s="74"/>
      <c r="C47" s="74"/>
      <c r="D47" s="151" t="s">
        <v>151</v>
      </c>
      <c r="E47" s="74"/>
      <c r="F47" s="74"/>
      <c r="G47" s="72">
        <v>1970</v>
      </c>
      <c r="H47" s="74"/>
      <c r="I47" s="74"/>
      <c r="J47" s="74"/>
      <c r="K47" s="74"/>
      <c r="L47" s="74"/>
      <c r="M47" s="74"/>
      <c r="N47" s="90"/>
      <c r="O47" s="90"/>
      <c r="P47" s="90"/>
    </row>
    <row r="48" spans="1:16" ht="42.75" x14ac:dyDescent="0.2">
      <c r="A48" s="74"/>
      <c r="B48" s="74"/>
      <c r="C48" s="74"/>
      <c r="D48" s="152" t="s">
        <v>152</v>
      </c>
      <c r="E48" s="74"/>
      <c r="F48" s="74"/>
      <c r="G48" s="72">
        <v>1970</v>
      </c>
      <c r="H48" s="74"/>
      <c r="I48" s="74"/>
      <c r="J48" s="74"/>
      <c r="K48" s="74"/>
      <c r="L48" s="74"/>
      <c r="M48" s="74"/>
      <c r="N48" s="90"/>
      <c r="O48" s="90"/>
      <c r="P48" s="90"/>
    </row>
    <row r="49" spans="1:16" x14ac:dyDescent="0.2">
      <c r="A49" s="104" t="s">
        <v>78</v>
      </c>
      <c r="B49" s="104" t="s">
        <v>80</v>
      </c>
      <c r="C49" s="104" t="s">
        <v>81</v>
      </c>
      <c r="D49" s="104" t="s">
        <v>117</v>
      </c>
      <c r="E49" s="106">
        <v>2706</v>
      </c>
      <c r="F49" s="105" t="s">
        <v>79</v>
      </c>
      <c r="G49" s="106">
        <v>2132</v>
      </c>
      <c r="H49" s="103"/>
      <c r="I49" s="103"/>
      <c r="J49" s="103"/>
      <c r="K49" s="103"/>
      <c r="L49" s="103"/>
      <c r="M49" s="111">
        <f>G49+G50+E49+E50</f>
        <v>9051</v>
      </c>
      <c r="N49" s="90"/>
      <c r="O49" s="90"/>
      <c r="P49" s="90"/>
    </row>
    <row r="50" spans="1:16" x14ac:dyDescent="0.2">
      <c r="A50" s="103"/>
      <c r="B50" s="103"/>
      <c r="C50" s="103"/>
      <c r="D50" s="107" t="s">
        <v>107</v>
      </c>
      <c r="E50" s="108">
        <v>2441</v>
      </c>
      <c r="F50" s="103"/>
      <c r="G50" s="108">
        <v>1772</v>
      </c>
      <c r="H50" s="103"/>
      <c r="I50" s="103"/>
      <c r="J50" s="103"/>
      <c r="K50" s="103"/>
      <c r="L50" s="103"/>
      <c r="M50" s="103"/>
      <c r="N50" s="90"/>
      <c r="O50" s="90"/>
      <c r="P50" s="90"/>
    </row>
    <row r="51" spans="1:16" x14ac:dyDescent="0.2">
      <c r="A51" s="109" t="s">
        <v>82</v>
      </c>
      <c r="B51" s="109" t="s">
        <v>83</v>
      </c>
      <c r="C51" s="112" t="s">
        <v>85</v>
      </c>
      <c r="D51" s="109" t="s">
        <v>136</v>
      </c>
      <c r="E51" s="110">
        <v>4657</v>
      </c>
      <c r="F51" s="109" t="s">
        <v>84</v>
      </c>
      <c r="G51" s="110">
        <v>4250</v>
      </c>
      <c r="H51" s="112"/>
      <c r="I51" s="112"/>
      <c r="J51" s="112"/>
      <c r="K51" s="112"/>
      <c r="L51" s="112"/>
      <c r="M51" s="113">
        <f>G51+E51</f>
        <v>8907</v>
      </c>
      <c r="N51" s="90"/>
      <c r="O51" s="90"/>
      <c r="P51" s="90"/>
    </row>
    <row r="52" spans="1:16" x14ac:dyDescent="0.2">
      <c r="A52" s="90"/>
      <c r="B52" s="90"/>
      <c r="C52" s="90"/>
      <c r="D52" s="90"/>
      <c r="E52" s="102"/>
      <c r="F52" s="90"/>
      <c r="G52" s="102"/>
      <c r="H52" s="90"/>
      <c r="I52" s="90"/>
      <c r="J52" s="90"/>
      <c r="K52" s="90"/>
      <c r="L52" s="90"/>
      <c r="M52" s="90"/>
      <c r="N52" s="90"/>
      <c r="O52" s="90"/>
      <c r="P52" s="90"/>
    </row>
    <row r="53" spans="1:16" x14ac:dyDescent="0.2">
      <c r="A53" s="90"/>
      <c r="B53" s="90"/>
      <c r="C53" s="90"/>
      <c r="D53" s="172" t="s">
        <v>155</v>
      </c>
      <c r="E53" s="173">
        <v>75357</v>
      </c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</row>
    <row r="54" spans="1:16" x14ac:dyDescent="0.2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</row>
    <row r="55" spans="1:16" ht="15" x14ac:dyDescent="0.25">
      <c r="A55" s="2" t="s">
        <v>86</v>
      </c>
      <c r="B55" s="114">
        <v>417736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114">
        <f>SUM(M2:M54)</f>
        <v>340721</v>
      </c>
      <c r="N55" s="90"/>
      <c r="O55" s="90"/>
      <c r="P55" s="90"/>
    </row>
    <row r="56" spans="1:16" x14ac:dyDescent="0.2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</row>
    <row r="57" spans="1:16" x14ac:dyDescent="0.2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</row>
  </sheetData>
  <mergeCells count="6">
    <mergeCell ref="D20:D21"/>
    <mergeCell ref="E20:E21"/>
    <mergeCell ref="D44:D45"/>
    <mergeCell ref="E44:E45"/>
    <mergeCell ref="D7:D8"/>
    <mergeCell ref="E7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יעל אבידני</dc:creator>
  <cp:lastModifiedBy>רחל וובשת</cp:lastModifiedBy>
  <dcterms:created xsi:type="dcterms:W3CDTF">2026-03-08T09:24:24Z</dcterms:created>
  <dcterms:modified xsi:type="dcterms:W3CDTF">2026-05-03T11:16:35Z</dcterms:modified>
</cp:coreProperties>
</file>