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ריכוז" sheetId="1" r:id="rId1"/>
  </sheets>
  <definedNames>
    <definedName name="_xlnm.Print_Titles" localSheetId="0">ריכוז!$A:$A</definedName>
  </definedNames>
  <calcPr calcId="145621"/>
</workbook>
</file>

<file path=xl/calcChain.xml><?xml version="1.0" encoding="utf-8"?>
<calcChain xmlns="http://schemas.openxmlformats.org/spreadsheetml/2006/main">
  <c r="AN35" i="1" l="1"/>
  <c r="CB33" i="1"/>
  <c r="CA33" i="1"/>
  <c r="BZ33" i="1"/>
  <c r="BY33" i="1"/>
  <c r="BW33" i="1"/>
  <c r="BV33" i="1"/>
  <c r="BU33" i="1"/>
  <c r="BT33" i="1"/>
  <c r="BR33" i="1"/>
  <c r="BQ33" i="1"/>
  <c r="BP33" i="1"/>
  <c r="BO33" i="1"/>
  <c r="BM33" i="1"/>
  <c r="BL33" i="1"/>
  <c r="BK33" i="1"/>
  <c r="BJ33" i="1"/>
  <c r="BI33" i="1"/>
  <c r="BH33" i="1"/>
  <c r="BG33" i="1"/>
  <c r="BF33" i="1"/>
  <c r="BE33" i="1"/>
  <c r="BC33" i="1"/>
  <c r="BB33" i="1"/>
  <c r="BA33" i="1"/>
  <c r="AZ33" i="1"/>
  <c r="AY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F33" i="1"/>
  <c r="AD33" i="1"/>
  <c r="AC33" i="1"/>
  <c r="AB33" i="1"/>
  <c r="AA33" i="1"/>
  <c r="Y33" i="1"/>
  <c r="X33" i="1"/>
  <c r="W33" i="1"/>
  <c r="V33" i="1"/>
  <c r="U33" i="1"/>
  <c r="T33" i="1"/>
  <c r="S33" i="1"/>
  <c r="R33" i="1"/>
  <c r="Q33" i="1"/>
  <c r="O33" i="1"/>
  <c r="M33" i="1"/>
  <c r="J33" i="1"/>
  <c r="I33" i="1"/>
  <c r="H33" i="1"/>
  <c r="G33" i="1"/>
  <c r="E33" i="1"/>
  <c r="D33" i="1"/>
  <c r="C33" i="1"/>
  <c r="B33" i="1"/>
  <c r="F32" i="1"/>
  <c r="F31" i="1"/>
  <c r="F30" i="1"/>
  <c r="CC29" i="1"/>
  <c r="BX29" i="1"/>
  <c r="BS29" i="1"/>
  <c r="BN29" i="1"/>
  <c r="BI29" i="1"/>
  <c r="BD29" i="1"/>
  <c r="AY29" i="1"/>
  <c r="AT29" i="1"/>
  <c r="AO29" i="1"/>
  <c r="AJ29" i="1"/>
  <c r="AE29" i="1"/>
  <c r="Z29" i="1"/>
  <c r="U29" i="1"/>
  <c r="P29" i="1"/>
  <c r="K29" i="1"/>
  <c r="F29" i="1"/>
  <c r="CC28" i="1"/>
  <c r="BX28" i="1"/>
  <c r="BS28" i="1"/>
  <c r="BN28" i="1"/>
  <c r="BI28" i="1"/>
  <c r="BD28" i="1"/>
  <c r="AY28" i="1"/>
  <c r="AT28" i="1"/>
  <c r="AO28" i="1"/>
  <c r="AJ28" i="1"/>
  <c r="AE28" i="1"/>
  <c r="Z28" i="1"/>
  <c r="Z33" i="1" s="1"/>
  <c r="U28" i="1"/>
  <c r="P28" i="1"/>
  <c r="K28" i="1"/>
  <c r="F28" i="1"/>
  <c r="CC27" i="1"/>
  <c r="BX27" i="1"/>
  <c r="BS27" i="1"/>
  <c r="BN27" i="1"/>
  <c r="BN33" i="1" s="1"/>
  <c r="BI27" i="1"/>
  <c r="BD27" i="1"/>
  <c r="AY27" i="1"/>
  <c r="AT27" i="1"/>
  <c r="AO27" i="1"/>
  <c r="AJ27" i="1"/>
  <c r="AH27" i="1"/>
  <c r="AG27" i="1"/>
  <c r="AG33" i="1" s="1"/>
  <c r="AE27" i="1"/>
  <c r="AD27" i="1"/>
  <c r="Z27" i="1"/>
  <c r="U27" i="1"/>
  <c r="N27" i="1"/>
  <c r="N33" i="1" s="1"/>
  <c r="K27" i="1"/>
  <c r="F27" i="1"/>
  <c r="CC26" i="1"/>
  <c r="BX26" i="1"/>
  <c r="BS26" i="1"/>
  <c r="BN26" i="1"/>
  <c r="BI26" i="1"/>
  <c r="BD26" i="1"/>
  <c r="AY26" i="1"/>
  <c r="AT26" i="1"/>
  <c r="AO26" i="1"/>
  <c r="AJ26" i="1"/>
  <c r="AE26" i="1"/>
  <c r="Z26" i="1"/>
  <c r="U26" i="1"/>
  <c r="P26" i="1"/>
  <c r="K26" i="1"/>
  <c r="F26" i="1"/>
  <c r="CC25" i="1"/>
  <c r="BX25" i="1"/>
  <c r="BS25" i="1"/>
  <c r="BN25" i="1"/>
  <c r="BI25" i="1"/>
  <c r="BD25" i="1"/>
  <c r="AY25" i="1"/>
  <c r="AT25" i="1"/>
  <c r="AO25" i="1"/>
  <c r="AJ25" i="1"/>
  <c r="AE25" i="1"/>
  <c r="Z25" i="1"/>
  <c r="U25" i="1"/>
  <c r="P25" i="1"/>
  <c r="K25" i="1"/>
  <c r="F25" i="1"/>
  <c r="CC24" i="1"/>
  <c r="BX24" i="1"/>
  <c r="BS24" i="1"/>
  <c r="BN24" i="1"/>
  <c r="BI24" i="1"/>
  <c r="BD24" i="1"/>
  <c r="AY24" i="1"/>
  <c r="AT24" i="1"/>
  <c r="AO24" i="1"/>
  <c r="AJ24" i="1"/>
  <c r="AE24" i="1"/>
  <c r="Z24" i="1"/>
  <c r="U24" i="1"/>
  <c r="P24" i="1"/>
  <c r="K24" i="1"/>
  <c r="F24" i="1"/>
  <c r="CC23" i="1"/>
  <c r="BX23" i="1"/>
  <c r="BS23" i="1"/>
  <c r="BN23" i="1"/>
  <c r="BI23" i="1"/>
  <c r="BD23" i="1"/>
  <c r="AY23" i="1"/>
  <c r="AT23" i="1"/>
  <c r="AO23" i="1"/>
  <c r="AJ23" i="1"/>
  <c r="AE23" i="1"/>
  <c r="Z23" i="1"/>
  <c r="U23" i="1"/>
  <c r="P23" i="1"/>
  <c r="K23" i="1"/>
  <c r="F23" i="1"/>
  <c r="CC22" i="1"/>
  <c r="BX22" i="1"/>
  <c r="BS22" i="1"/>
  <c r="BN22" i="1"/>
  <c r="BI22" i="1"/>
  <c r="BD22" i="1"/>
  <c r="AY22" i="1"/>
  <c r="AT22" i="1"/>
  <c r="AO22" i="1"/>
  <c r="AJ22" i="1"/>
  <c r="AE22" i="1"/>
  <c r="Z22" i="1"/>
  <c r="U22" i="1"/>
  <c r="P22" i="1"/>
  <c r="K22" i="1"/>
  <c r="F22" i="1"/>
  <c r="F33" i="1" s="1"/>
  <c r="CC21" i="1"/>
  <c r="CC33" i="1" s="1"/>
  <c r="BX21" i="1"/>
  <c r="BX33" i="1" s="1"/>
  <c r="BS21" i="1"/>
  <c r="BS33" i="1" s="1"/>
  <c r="BN21" i="1"/>
  <c r="BI21" i="1"/>
  <c r="BD21" i="1"/>
  <c r="BD33" i="1" s="1"/>
  <c r="AY21" i="1"/>
  <c r="AT21" i="1"/>
  <c r="AT33" i="1" s="1"/>
  <c r="AO21" i="1"/>
  <c r="AO33" i="1" s="1"/>
  <c r="AJ21" i="1"/>
  <c r="AJ33" i="1" s="1"/>
  <c r="AE21" i="1"/>
  <c r="AE33" i="1" s="1"/>
  <c r="Z21" i="1"/>
  <c r="U21" i="1"/>
  <c r="P21" i="1"/>
  <c r="L21" i="1"/>
  <c r="L33" i="1" s="1"/>
  <c r="K21" i="1"/>
  <c r="K33" i="1" s="1"/>
  <c r="F21" i="1"/>
  <c r="CB17" i="1"/>
  <c r="CA17" i="1"/>
  <c r="BZ17" i="1"/>
  <c r="BY17" i="1"/>
  <c r="BW17" i="1"/>
  <c r="BV17" i="1"/>
  <c r="BU17" i="1"/>
  <c r="BT17" i="1"/>
  <c r="BR17" i="1"/>
  <c r="BQ17" i="1"/>
  <c r="BP17" i="1"/>
  <c r="BO17" i="1"/>
  <c r="BM17" i="1"/>
  <c r="BL17" i="1"/>
  <c r="BK17" i="1"/>
  <c r="BJ17" i="1"/>
  <c r="BI17" i="1"/>
  <c r="BH17" i="1"/>
  <c r="BG17" i="1"/>
  <c r="BF17" i="1"/>
  <c r="BE17" i="1"/>
  <c r="BC17" i="1"/>
  <c r="BB17" i="1"/>
  <c r="BA17" i="1"/>
  <c r="AZ17" i="1"/>
  <c r="AX17" i="1"/>
  <c r="AW17" i="1"/>
  <c r="AV17" i="1"/>
  <c r="AU17" i="1"/>
  <c r="AT17" i="1"/>
  <c r="AS17" i="1"/>
  <c r="AR17" i="1"/>
  <c r="AQ17" i="1"/>
  <c r="AP17" i="1"/>
  <c r="AN17" i="1"/>
  <c r="AM17" i="1"/>
  <c r="AL17" i="1"/>
  <c r="AK17" i="1"/>
  <c r="AI17" i="1"/>
  <c r="AH17" i="1"/>
  <c r="AF17" i="1"/>
  <c r="AC17" i="1"/>
  <c r="AB17" i="1"/>
  <c r="AA17" i="1"/>
  <c r="Y17" i="1"/>
  <c r="X17" i="1"/>
  <c r="V17" i="1"/>
  <c r="U17" i="1"/>
  <c r="T17" i="1"/>
  <c r="S17" i="1"/>
  <c r="R17" i="1"/>
  <c r="Q17" i="1"/>
  <c r="O17" i="1"/>
  <c r="N17" i="1"/>
  <c r="M17" i="1"/>
  <c r="I17" i="1"/>
  <c r="H17" i="1"/>
  <c r="G17" i="1"/>
  <c r="E17" i="1"/>
  <c r="D17" i="1"/>
  <c r="C17" i="1"/>
  <c r="B17" i="1"/>
  <c r="F17" i="1" s="1"/>
  <c r="F16" i="1"/>
  <c r="F15" i="1"/>
  <c r="F14" i="1"/>
  <c r="CC13" i="1"/>
  <c r="BX13" i="1"/>
  <c r="BS13" i="1"/>
  <c r="BN13" i="1"/>
  <c r="BI13" i="1"/>
  <c r="BD13" i="1"/>
  <c r="AY13" i="1"/>
  <c r="AT13" i="1"/>
  <c r="AO13" i="1"/>
  <c r="AJ13" i="1"/>
  <c r="AE13" i="1"/>
  <c r="Z13" i="1"/>
  <c r="U13" i="1"/>
  <c r="P13" i="1"/>
  <c r="K13" i="1"/>
  <c r="F13" i="1"/>
  <c r="CC12" i="1"/>
  <c r="BX12" i="1"/>
  <c r="BS12" i="1"/>
  <c r="BN12" i="1"/>
  <c r="BI12" i="1"/>
  <c r="BD12" i="1"/>
  <c r="AY12" i="1"/>
  <c r="AT12" i="1"/>
  <c r="AO12" i="1"/>
  <c r="AJ12" i="1"/>
  <c r="AE12" i="1"/>
  <c r="Z12" i="1"/>
  <c r="U12" i="1"/>
  <c r="P12" i="1"/>
  <c r="K12" i="1"/>
  <c r="F12" i="1"/>
  <c r="CC11" i="1"/>
  <c r="BX11" i="1"/>
  <c r="BS11" i="1"/>
  <c r="BN11" i="1"/>
  <c r="BI11" i="1"/>
  <c r="BD11" i="1"/>
  <c r="AY11" i="1"/>
  <c r="AT11" i="1"/>
  <c r="AO11" i="1"/>
  <c r="AJ11" i="1"/>
  <c r="AG11" i="1"/>
  <c r="AG17" i="1" s="1"/>
  <c r="AE11" i="1"/>
  <c r="AD11" i="1"/>
  <c r="AD17" i="1" s="1"/>
  <c r="AC11" i="1"/>
  <c r="Z11" i="1"/>
  <c r="W11" i="1"/>
  <c r="W17" i="1" s="1"/>
  <c r="U11" i="1"/>
  <c r="P11" i="1"/>
  <c r="N11" i="1"/>
  <c r="K11" i="1"/>
  <c r="J11" i="1"/>
  <c r="J17" i="1" s="1"/>
  <c r="F11" i="1"/>
  <c r="CC10" i="1"/>
  <c r="BX10" i="1"/>
  <c r="BS10" i="1"/>
  <c r="BN10" i="1"/>
  <c r="BI10" i="1"/>
  <c r="BD10" i="1"/>
  <c r="AY10" i="1"/>
  <c r="AT10" i="1"/>
  <c r="AO10" i="1"/>
  <c r="AJ10" i="1"/>
  <c r="AE10" i="1"/>
  <c r="Z10" i="1"/>
  <c r="U10" i="1"/>
  <c r="P10" i="1"/>
  <c r="K10" i="1"/>
  <c r="F10" i="1"/>
  <c r="CC9" i="1"/>
  <c r="BX9" i="1"/>
  <c r="BS9" i="1"/>
  <c r="BN9" i="1"/>
  <c r="BI9" i="1"/>
  <c r="BD9" i="1"/>
  <c r="AY9" i="1"/>
  <c r="AT9" i="1"/>
  <c r="AO9" i="1"/>
  <c r="AJ9" i="1"/>
  <c r="AE9" i="1"/>
  <c r="Z9" i="1"/>
  <c r="U9" i="1"/>
  <c r="P9" i="1"/>
  <c r="K9" i="1"/>
  <c r="F9" i="1"/>
  <c r="CC8" i="1"/>
  <c r="BX8" i="1"/>
  <c r="BS8" i="1"/>
  <c r="BN8" i="1"/>
  <c r="BI8" i="1"/>
  <c r="BD8" i="1"/>
  <c r="AY8" i="1"/>
  <c r="AT8" i="1"/>
  <c r="AO8" i="1"/>
  <c r="AJ8" i="1"/>
  <c r="AE8" i="1"/>
  <c r="Z8" i="1"/>
  <c r="U8" i="1"/>
  <c r="P8" i="1"/>
  <c r="K8" i="1"/>
  <c r="F8" i="1"/>
  <c r="CC7" i="1"/>
  <c r="BX7" i="1"/>
  <c r="BS7" i="1"/>
  <c r="BN7" i="1"/>
  <c r="BI7" i="1"/>
  <c r="BD7" i="1"/>
  <c r="AY7" i="1"/>
  <c r="AT7" i="1"/>
  <c r="AO7" i="1"/>
  <c r="AJ7" i="1"/>
  <c r="AE7" i="1"/>
  <c r="Z7" i="1"/>
  <c r="U7" i="1"/>
  <c r="P7" i="1"/>
  <c r="K7" i="1"/>
  <c r="F7" i="1"/>
  <c r="CC6" i="1"/>
  <c r="BX6" i="1"/>
  <c r="BS6" i="1"/>
  <c r="BN6" i="1"/>
  <c r="BI6" i="1"/>
  <c r="BD6" i="1"/>
  <c r="AY6" i="1"/>
  <c r="AT6" i="1"/>
  <c r="AO6" i="1"/>
  <c r="AJ6" i="1"/>
  <c r="AE6" i="1"/>
  <c r="Z6" i="1"/>
  <c r="U6" i="1"/>
  <c r="P6" i="1"/>
  <c r="K6" i="1"/>
  <c r="K17" i="1" s="1"/>
  <c r="F6" i="1"/>
  <c r="CC5" i="1"/>
  <c r="CC17" i="1" s="1"/>
  <c r="BX5" i="1"/>
  <c r="BX17" i="1" s="1"/>
  <c r="BS5" i="1"/>
  <c r="BS17" i="1" s="1"/>
  <c r="BN5" i="1"/>
  <c r="BN17" i="1" s="1"/>
  <c r="BI5" i="1"/>
  <c r="BD5" i="1"/>
  <c r="BD17" i="1" s="1"/>
  <c r="AY5" i="1"/>
  <c r="AY17" i="1" s="1"/>
  <c r="AT5" i="1"/>
  <c r="AO5" i="1"/>
  <c r="AO17" i="1" s="1"/>
  <c r="AJ5" i="1"/>
  <c r="AJ17" i="1" s="1"/>
  <c r="AE5" i="1"/>
  <c r="AE17" i="1" s="1"/>
  <c r="Z5" i="1"/>
  <c r="Z17" i="1" s="1"/>
  <c r="U5" i="1"/>
  <c r="P5" i="1"/>
  <c r="P17" i="1" s="1"/>
  <c r="L5" i="1"/>
  <c r="L17" i="1" s="1"/>
  <c r="K5" i="1"/>
  <c r="F5" i="1"/>
  <c r="P33" i="1" l="1"/>
  <c r="P27" i="1"/>
</calcChain>
</file>

<file path=xl/sharedStrings.xml><?xml version="1.0" encoding="utf-8"?>
<sst xmlns="http://schemas.openxmlformats.org/spreadsheetml/2006/main" count="188" uniqueCount="97">
  <si>
    <t xml:space="preserve">הוצאות הממשלה על ישובים ישראלים מעבר לקו הירוק  </t>
  </si>
  <si>
    <t>מיליוני ₪</t>
  </si>
  <si>
    <t>משרדים</t>
  </si>
  <si>
    <t>1-3/03</t>
  </si>
  <si>
    <t>4-6/03</t>
  </si>
  <si>
    <t>7-9/03</t>
  </si>
  <si>
    <t>10-12/03</t>
  </si>
  <si>
    <t>סה"כ 2003</t>
  </si>
  <si>
    <t>1-3/04</t>
  </si>
  <si>
    <t>4-6/04</t>
  </si>
  <si>
    <t>7-9/04</t>
  </si>
  <si>
    <t>10-12/04</t>
  </si>
  <si>
    <t>סה"כ 2004</t>
  </si>
  <si>
    <t>1-3/05</t>
  </si>
  <si>
    <t>4-6/05</t>
  </si>
  <si>
    <t>7-9/05</t>
  </si>
  <si>
    <t>10-12/05</t>
  </si>
  <si>
    <t>סה"כ 2005</t>
  </si>
  <si>
    <t>1-3/06</t>
  </si>
  <si>
    <t>4-6/06</t>
  </si>
  <si>
    <t>7-9/06</t>
  </si>
  <si>
    <t>10-12/06</t>
  </si>
  <si>
    <t>סה"כ 2006</t>
  </si>
  <si>
    <t>1-3/07</t>
  </si>
  <si>
    <t>4-6/07</t>
  </si>
  <si>
    <t>7-9/07</t>
  </si>
  <si>
    <t>10-12/07</t>
  </si>
  <si>
    <t>סה"כ 2007</t>
  </si>
  <si>
    <t>1-3/08</t>
  </si>
  <si>
    <t>4-6/08</t>
  </si>
  <si>
    <t>7-9/08</t>
  </si>
  <si>
    <t>10-12/08</t>
  </si>
  <si>
    <t>סה"כ 2008</t>
  </si>
  <si>
    <t>1-3/09</t>
  </si>
  <si>
    <t>4-6/09</t>
  </si>
  <si>
    <t>7-9/09</t>
  </si>
  <si>
    <t>10-12/09</t>
  </si>
  <si>
    <t>סה"כ 2009</t>
  </si>
  <si>
    <t>1-3/10</t>
  </si>
  <si>
    <t>4-6/10</t>
  </si>
  <si>
    <t>7-9/10</t>
  </si>
  <si>
    <t>10-12/10</t>
  </si>
  <si>
    <t>סה"כ 2010</t>
  </si>
  <si>
    <t>1-3/11</t>
  </si>
  <si>
    <t>4-6/11</t>
  </si>
  <si>
    <t>7-9/11</t>
  </si>
  <si>
    <t>10-12/11</t>
  </si>
  <si>
    <t>סה"כ 2011</t>
  </si>
  <si>
    <t>1-3/12</t>
  </si>
  <si>
    <t>4-6/12</t>
  </si>
  <si>
    <t>7-9/12</t>
  </si>
  <si>
    <t>10-12/12</t>
  </si>
  <si>
    <t>סה"כ 2012</t>
  </si>
  <si>
    <t>1-3/13</t>
  </si>
  <si>
    <t>4-6/13</t>
  </si>
  <si>
    <t>7-9/13</t>
  </si>
  <si>
    <t>10-12/13</t>
  </si>
  <si>
    <t>סה"כ 2013</t>
  </si>
  <si>
    <t>1-3/14</t>
  </si>
  <si>
    <t>4-6/14</t>
  </si>
  <si>
    <t>7-9/14</t>
  </si>
  <si>
    <t>10-12/14</t>
  </si>
  <si>
    <t>סה"כ 2014</t>
  </si>
  <si>
    <t>1-3/15</t>
  </si>
  <si>
    <t>4-6/15</t>
  </si>
  <si>
    <t>7-9/15</t>
  </si>
  <si>
    <t>10-12/15</t>
  </si>
  <si>
    <t>סה"כ 2015</t>
  </si>
  <si>
    <t>1-3/16</t>
  </si>
  <si>
    <t>4-6/16</t>
  </si>
  <si>
    <t>7-9/16</t>
  </si>
  <si>
    <t>10-12/16</t>
  </si>
  <si>
    <t>סה"כ 2016</t>
  </si>
  <si>
    <t>1-3/17</t>
  </si>
  <si>
    <t>4-6/17</t>
  </si>
  <si>
    <t>7-9/17</t>
  </si>
  <si>
    <t>10-12/17</t>
  </si>
  <si>
    <t>סה"כ 2017</t>
  </si>
  <si>
    <t>1-3/18</t>
  </si>
  <si>
    <t>4-6/18</t>
  </si>
  <si>
    <t>7-9/18</t>
  </si>
  <si>
    <t>10-12/18</t>
  </si>
  <si>
    <t>סה"כ 2018</t>
  </si>
  <si>
    <t>שיכון</t>
  </si>
  <si>
    <t>פנים</t>
  </si>
  <si>
    <t>חקלאות</t>
  </si>
  <si>
    <t>החטיבה להתישבות</t>
  </si>
  <si>
    <t>כלכלה</t>
  </si>
  <si>
    <t>חינוך</t>
  </si>
  <si>
    <t>משק המים</t>
  </si>
  <si>
    <t>תחבורה</t>
  </si>
  <si>
    <t>נתיבי ישראל</t>
  </si>
  <si>
    <t>הטבות במס</t>
  </si>
  <si>
    <t>תיירות</t>
  </si>
  <si>
    <t>דתות</t>
  </si>
  <si>
    <t>סה"כ</t>
  </si>
  <si>
    <t>מיליוני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</si>
</sst>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0"/>
      <name val="Arial"/>
      <family val="2"/>
    </font>
    <font>
      <b/>
      <sz val="10"/>
      <name val="Arial"/>
      <charset val="177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Fill="1" applyAlignment="1">
      <alignment horizontal="right"/>
    </xf>
    <xf numFmtId="0" fontId="1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164" fontId="1" fillId="0" borderId="8" xfId="0" applyNumberFormat="1" applyFont="1" applyFill="1" applyBorder="1"/>
    <xf numFmtId="164" fontId="1" fillId="0" borderId="9" xfId="0" applyNumberFormat="1" applyFont="1" applyFill="1" applyBorder="1"/>
    <xf numFmtId="164" fontId="1" fillId="0" borderId="10" xfId="0" applyNumberFormat="1" applyFont="1" applyFill="1" applyBorder="1"/>
    <xf numFmtId="164" fontId="1" fillId="0" borderId="11" xfId="0" applyNumberFormat="1" applyFont="1" applyFill="1" applyBorder="1"/>
    <xf numFmtId="165" fontId="0" fillId="0" borderId="5" xfId="0" applyNumberFormat="1" applyFill="1" applyBorder="1"/>
    <xf numFmtId="165" fontId="0" fillId="0" borderId="8" xfId="0" applyNumberFormat="1" applyFill="1" applyBorder="1"/>
    <xf numFmtId="0" fontId="1" fillId="0" borderId="9" xfId="0" applyFont="1" applyFill="1" applyBorder="1"/>
    <xf numFmtId="164" fontId="0" fillId="0" borderId="11" xfId="0" applyNumberFormat="1" applyFill="1" applyBorder="1"/>
    <xf numFmtId="2" fontId="0" fillId="0" borderId="8" xfId="0" applyNumberFormat="1" applyFill="1" applyBorder="1"/>
    <xf numFmtId="164" fontId="0" fillId="0" borderId="8" xfId="0" applyNumberFormat="1" applyFill="1" applyBorder="1"/>
    <xf numFmtId="0" fontId="1" fillId="0" borderId="12" xfId="0" applyFont="1" applyFill="1" applyBorder="1"/>
    <xf numFmtId="164" fontId="1" fillId="0" borderId="13" xfId="0" applyNumberFormat="1" applyFont="1" applyFill="1" applyBorder="1"/>
    <xf numFmtId="165" fontId="0" fillId="0" borderId="12" xfId="0" applyNumberFormat="1" applyFill="1" applyBorder="1"/>
    <xf numFmtId="165" fontId="0" fillId="0" borderId="13" xfId="0" applyNumberFormat="1" applyFill="1" applyBorder="1"/>
    <xf numFmtId="164" fontId="0" fillId="0" borderId="10" xfId="0" applyNumberFormat="1" applyFill="1" applyBorder="1"/>
    <xf numFmtId="2" fontId="0" fillId="0" borderId="13" xfId="0" applyNumberFormat="1" applyFill="1" applyBorder="1"/>
    <xf numFmtId="164" fontId="0" fillId="0" borderId="13" xfId="0" applyNumberFormat="1" applyFill="1" applyBorder="1"/>
    <xf numFmtId="164" fontId="0" fillId="0" borderId="9" xfId="0" applyNumberForma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164" fontId="1" fillId="0" borderId="15" xfId="0" applyNumberFormat="1" applyFont="1" applyFill="1" applyBorder="1"/>
    <xf numFmtId="164" fontId="1" fillId="0" borderId="17" xfId="0" applyNumberFormat="1" applyFont="1" applyFill="1" applyBorder="1"/>
    <xf numFmtId="164" fontId="1" fillId="0" borderId="18" xfId="0" applyNumberFormat="1" applyFont="1" applyFill="1" applyBorder="1"/>
    <xf numFmtId="164" fontId="1" fillId="0" borderId="16" xfId="0" applyNumberFormat="1" applyFont="1" applyFill="1" applyBorder="1"/>
    <xf numFmtId="165" fontId="0" fillId="0" borderId="19" xfId="0" applyNumberFormat="1" applyFill="1" applyBorder="1"/>
    <xf numFmtId="165" fontId="0" fillId="0" borderId="15" xfId="0" applyNumberFormat="1" applyFill="1" applyBorder="1"/>
    <xf numFmtId="0" fontId="1" fillId="0" borderId="20" xfId="0" applyFont="1" applyFill="1" applyBorder="1"/>
    <xf numFmtId="0" fontId="1" fillId="0" borderId="18" xfId="0" applyFont="1" applyFill="1" applyBorder="1"/>
    <xf numFmtId="164" fontId="0" fillId="0" borderId="17" xfId="0" applyNumberFormat="1" applyFill="1" applyBorder="1"/>
    <xf numFmtId="164" fontId="0" fillId="0" borderId="18" xfId="0" applyNumberFormat="1" applyFill="1" applyBorder="1"/>
    <xf numFmtId="164" fontId="0" fillId="0" borderId="15" xfId="0" applyNumberForma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164" fontId="1" fillId="0" borderId="21" xfId="0" applyNumberFormat="1" applyFont="1" applyFill="1" applyBorder="1"/>
    <xf numFmtId="164" fontId="1" fillId="0" borderId="23" xfId="0" applyNumberFormat="1" applyFont="1" applyFill="1" applyBorder="1"/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165" fontId="0" fillId="0" borderId="14" xfId="0" applyNumberFormat="1" applyFill="1" applyBorder="1"/>
    <xf numFmtId="165" fontId="0" fillId="0" borderId="21" xfId="0" applyNumberFormat="1" applyFill="1" applyBorder="1"/>
    <xf numFmtId="0" fontId="1" fillId="0" borderId="0" xfId="0" applyFont="1" applyFill="1" applyBorder="1"/>
    <xf numFmtId="0" fontId="1" fillId="0" borderId="24" xfId="0" applyFont="1" applyFill="1" applyBorder="1"/>
    <xf numFmtId="0" fontId="3" fillId="0" borderId="1" xfId="0" applyFont="1" applyFill="1" applyBorder="1"/>
    <xf numFmtId="164" fontId="3" fillId="0" borderId="2" xfId="0" applyNumberFormat="1" applyFont="1" applyFill="1" applyBorder="1"/>
    <xf numFmtId="0" fontId="2" fillId="0" borderId="25" xfId="0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3" fillId="0" borderId="1" xfId="0" applyNumberFormat="1" applyFont="1" applyFill="1" applyBorder="1"/>
    <xf numFmtId="165" fontId="2" fillId="0" borderId="1" xfId="0" applyNumberFormat="1" applyFont="1" applyFill="1" applyBorder="1"/>
    <xf numFmtId="165" fontId="2" fillId="0" borderId="2" xfId="0" applyNumberFormat="1" applyFont="1" applyFill="1" applyBorder="1"/>
    <xf numFmtId="165" fontId="2" fillId="0" borderId="4" xfId="0" applyNumberFormat="1" applyFont="1" applyFill="1" applyBorder="1"/>
    <xf numFmtId="165" fontId="2" fillId="0" borderId="3" xfId="0" applyNumberFormat="1" applyFont="1" applyFill="1" applyBorder="1"/>
    <xf numFmtId="49" fontId="3" fillId="0" borderId="26" xfId="0" applyNumberFormat="1" applyFont="1" applyFill="1" applyBorder="1" applyAlignment="1">
      <alignment horizontal="center" wrapText="1"/>
    </xf>
    <xf numFmtId="164" fontId="1" fillId="0" borderId="27" xfId="0" applyNumberFormat="1" applyFont="1" applyFill="1" applyBorder="1"/>
    <xf numFmtId="4" fontId="0" fillId="0" borderId="8" xfId="0" applyNumberFormat="1" applyFill="1" applyBorder="1"/>
    <xf numFmtId="4" fontId="0" fillId="0" borderId="9" xfId="0" applyNumberFormat="1" applyFill="1" applyBorder="1"/>
    <xf numFmtId="4" fontId="4" fillId="0" borderId="10" xfId="0" applyNumberFormat="1" applyFont="1" applyFill="1" applyBorder="1"/>
    <xf numFmtId="4" fontId="0" fillId="0" borderId="13" xfId="0" applyNumberFormat="1" applyFill="1" applyBorder="1"/>
    <xf numFmtId="4" fontId="0" fillId="0" borderId="10" xfId="0" applyNumberFormat="1" applyFill="1" applyBorder="1"/>
    <xf numFmtId="4" fontId="1" fillId="0" borderId="9" xfId="0" applyNumberFormat="1" applyFont="1" applyFill="1" applyBorder="1"/>
    <xf numFmtId="0" fontId="1" fillId="0" borderId="8" xfId="0" applyFont="1" applyFill="1" applyBorder="1"/>
    <xf numFmtId="0" fontId="1" fillId="0" borderId="23" xfId="0" applyFont="1" applyFill="1" applyBorder="1"/>
    <xf numFmtId="164" fontId="1" fillId="0" borderId="28" xfId="0" applyNumberFormat="1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164" fontId="3" fillId="0" borderId="25" xfId="0" applyNumberFormat="1" applyFont="1" applyFill="1" applyBorder="1"/>
    <xf numFmtId="164" fontId="3" fillId="0" borderId="26" xfId="0" applyNumberFormat="1" applyFont="1" applyFill="1" applyBorder="1"/>
    <xf numFmtId="165" fontId="2" fillId="0" borderId="0" xfId="0" applyNumberFormat="1" applyFont="1" applyFill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0"/>
  <sheetViews>
    <sheetView rightToLeft="1" tabSelected="1" view="pageBreakPreview" zoomScaleNormal="100" workbookViewId="0">
      <pane xSplit="1" topLeftCell="BK1" activePane="topRight" state="frozen"/>
      <selection pane="topRight"/>
    </sheetView>
  </sheetViews>
  <sheetFormatPr defaultRowHeight="12.75" x14ac:dyDescent="0.2"/>
  <cols>
    <col min="1" max="1" width="17.5703125" style="2" customWidth="1"/>
    <col min="2" max="2" width="9.140625" style="2" customWidth="1"/>
    <col min="3" max="4" width="8.7109375" style="2" customWidth="1"/>
    <col min="5" max="6" width="9" style="2" customWidth="1"/>
    <col min="7" max="10" width="9.140625" style="2" customWidth="1"/>
    <col min="11" max="11" width="8.42578125" style="2" customWidth="1"/>
    <col min="12" max="14" width="9.140625" style="2" customWidth="1"/>
    <col min="15" max="15" width="9.28515625" style="2" customWidth="1"/>
    <col min="16" max="16" width="8.7109375" style="2" customWidth="1"/>
    <col min="17" max="18" width="9.140625" style="2" customWidth="1"/>
    <col min="19" max="19" width="8.5703125" style="2" customWidth="1"/>
    <col min="20" max="20" width="8.85546875" style="2" customWidth="1"/>
    <col min="21" max="21" width="8.28515625" style="2" customWidth="1"/>
    <col min="22" max="25" width="9.140625" style="2" customWidth="1"/>
    <col min="26" max="26" width="7.7109375" style="2" customWidth="1"/>
    <col min="27" max="27" width="7.5703125" style="2" customWidth="1"/>
    <col min="28" max="29" width="8" style="2" customWidth="1"/>
    <col min="30" max="30" width="8.42578125" style="2" customWidth="1"/>
    <col min="31" max="31" width="9.140625" style="2" customWidth="1"/>
    <col min="32" max="32" width="7.5703125" style="2" customWidth="1"/>
    <col min="33" max="34" width="8" style="2" customWidth="1"/>
    <col min="35" max="35" width="8.42578125" style="2" customWidth="1"/>
    <col min="36" max="36" width="9.140625" style="2" customWidth="1"/>
    <col min="37" max="37" width="7.5703125" style="2" customWidth="1"/>
    <col min="38" max="39" width="8" style="2" customWidth="1"/>
    <col min="40" max="40" width="8.42578125" style="2" customWidth="1"/>
    <col min="41" max="41" width="9.140625" style="2" customWidth="1"/>
    <col min="42" max="42" width="7.5703125" style="2" customWidth="1"/>
    <col min="43" max="44" width="8" style="2" customWidth="1"/>
    <col min="45" max="45" width="8.42578125" style="2" customWidth="1"/>
    <col min="46" max="46" width="9.140625" style="2" customWidth="1"/>
    <col min="47" max="47" width="7.5703125" style="2" customWidth="1"/>
    <col min="48" max="49" width="8" style="2" customWidth="1"/>
    <col min="50" max="50" width="8.42578125" style="2" customWidth="1"/>
    <col min="51" max="51" width="9.140625" style="2" customWidth="1"/>
    <col min="52" max="52" width="7.5703125" style="2" customWidth="1"/>
    <col min="53" max="54" width="8" style="2" customWidth="1"/>
    <col min="55" max="55" width="8.42578125" style="2" customWidth="1"/>
    <col min="56" max="56" width="9.140625" style="2"/>
    <col min="57" max="57" width="7.5703125" style="2" customWidth="1"/>
    <col min="58" max="59" width="8" style="2" customWidth="1"/>
    <col min="60" max="60" width="8.42578125" style="2" customWidth="1"/>
    <col min="61" max="61" width="9.140625" style="2"/>
    <col min="62" max="62" width="7.5703125" style="2" customWidth="1"/>
    <col min="63" max="64" width="8" style="2" customWidth="1"/>
    <col min="65" max="65" width="8.42578125" style="2" customWidth="1"/>
    <col min="66" max="66" width="9.140625" style="2"/>
    <col min="67" max="67" width="7.5703125" style="2" customWidth="1"/>
    <col min="68" max="69" width="8" style="2" customWidth="1"/>
    <col min="70" max="70" width="8.42578125" style="2" customWidth="1"/>
    <col min="71" max="71" width="9.140625" style="2"/>
    <col min="72" max="72" width="7.5703125" style="2" customWidth="1"/>
    <col min="73" max="74" width="8" style="2" customWidth="1"/>
    <col min="75" max="75" width="8.42578125" style="2" customWidth="1"/>
    <col min="76" max="76" width="9.140625" style="2"/>
    <col min="77" max="77" width="7.5703125" style="2" customWidth="1"/>
    <col min="78" max="79" width="8" style="2" customWidth="1"/>
    <col min="80" max="80" width="8.42578125" style="2" customWidth="1"/>
    <col min="81" max="16384" width="9.140625" style="2"/>
  </cols>
  <sheetData>
    <row r="1" spans="1:81" x14ac:dyDescent="0.2">
      <c r="A1" s="1" t="s">
        <v>0</v>
      </c>
      <c r="B1" s="1"/>
      <c r="C1" s="1"/>
      <c r="D1" s="1"/>
      <c r="E1" s="1"/>
      <c r="F1" s="1"/>
    </row>
    <row r="3" spans="1:81" ht="13.5" thickBot="1" x14ac:dyDescent="0.25">
      <c r="A3" s="3" t="s">
        <v>1</v>
      </c>
      <c r="B3" s="3"/>
      <c r="C3" s="3"/>
      <c r="D3" s="3"/>
      <c r="E3" s="3"/>
      <c r="F3" s="3"/>
    </row>
    <row r="4" spans="1:81" s="10" customFormat="1" ht="26.25" thickBot="1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6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6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6" t="s">
        <v>27</v>
      </c>
      <c r="AA4" s="7" t="s">
        <v>28</v>
      </c>
      <c r="AB4" s="8" t="s">
        <v>29</v>
      </c>
      <c r="AC4" s="9" t="s">
        <v>30</v>
      </c>
      <c r="AD4" s="6" t="s">
        <v>31</v>
      </c>
      <c r="AE4" s="6" t="s">
        <v>32</v>
      </c>
      <c r="AF4" s="7" t="s">
        <v>33</v>
      </c>
      <c r="AG4" s="8" t="s">
        <v>34</v>
      </c>
      <c r="AH4" s="9" t="s">
        <v>35</v>
      </c>
      <c r="AI4" s="6" t="s">
        <v>36</v>
      </c>
      <c r="AJ4" s="6" t="s">
        <v>37</v>
      </c>
      <c r="AK4" s="7" t="s">
        <v>38</v>
      </c>
      <c r="AL4" s="8" t="s">
        <v>39</v>
      </c>
      <c r="AM4" s="9" t="s">
        <v>40</v>
      </c>
      <c r="AN4" s="6" t="s">
        <v>41</v>
      </c>
      <c r="AO4" s="6" t="s">
        <v>42</v>
      </c>
      <c r="AP4" s="7" t="s">
        <v>43</v>
      </c>
      <c r="AQ4" s="8" t="s">
        <v>44</v>
      </c>
      <c r="AR4" s="9" t="s">
        <v>45</v>
      </c>
      <c r="AS4" s="6" t="s">
        <v>46</v>
      </c>
      <c r="AT4" s="6" t="s">
        <v>47</v>
      </c>
      <c r="AU4" s="7" t="s">
        <v>48</v>
      </c>
      <c r="AV4" s="8" t="s">
        <v>49</v>
      </c>
      <c r="AW4" s="9" t="s">
        <v>50</v>
      </c>
      <c r="AX4" s="6" t="s">
        <v>51</v>
      </c>
      <c r="AY4" s="6" t="s">
        <v>52</v>
      </c>
      <c r="AZ4" s="7" t="s">
        <v>53</v>
      </c>
      <c r="BA4" s="8" t="s">
        <v>54</v>
      </c>
      <c r="BB4" s="9" t="s">
        <v>55</v>
      </c>
      <c r="BC4" s="6" t="s">
        <v>56</v>
      </c>
      <c r="BD4" s="6" t="s">
        <v>57</v>
      </c>
      <c r="BE4" s="7" t="s">
        <v>58</v>
      </c>
      <c r="BF4" s="8" t="s">
        <v>59</v>
      </c>
      <c r="BG4" s="9" t="s">
        <v>60</v>
      </c>
      <c r="BH4" s="6" t="s">
        <v>61</v>
      </c>
      <c r="BI4" s="6" t="s">
        <v>62</v>
      </c>
      <c r="BJ4" s="7" t="s">
        <v>63</v>
      </c>
      <c r="BK4" s="8" t="s">
        <v>64</v>
      </c>
      <c r="BL4" s="9" t="s">
        <v>65</v>
      </c>
      <c r="BM4" s="6" t="s">
        <v>66</v>
      </c>
      <c r="BN4" s="6" t="s">
        <v>67</v>
      </c>
      <c r="BO4" s="7" t="s">
        <v>68</v>
      </c>
      <c r="BP4" s="8" t="s">
        <v>69</v>
      </c>
      <c r="BQ4" s="9" t="s">
        <v>70</v>
      </c>
      <c r="BR4" s="6" t="s">
        <v>71</v>
      </c>
      <c r="BS4" s="6" t="s">
        <v>72</v>
      </c>
      <c r="BT4" s="7" t="s">
        <v>73</v>
      </c>
      <c r="BU4" s="8" t="s">
        <v>74</v>
      </c>
      <c r="BV4" s="9" t="s">
        <v>75</v>
      </c>
      <c r="BW4" s="6" t="s">
        <v>76</v>
      </c>
      <c r="BX4" s="6" t="s">
        <v>77</v>
      </c>
      <c r="BY4" s="7" t="s">
        <v>78</v>
      </c>
      <c r="BZ4" s="8" t="s">
        <v>79</v>
      </c>
      <c r="CA4" s="9" t="s">
        <v>80</v>
      </c>
      <c r="CB4" s="6" t="s">
        <v>81</v>
      </c>
      <c r="CC4" s="6" t="s">
        <v>82</v>
      </c>
    </row>
    <row r="5" spans="1:81" x14ac:dyDescent="0.2">
      <c r="A5" s="11" t="s">
        <v>83</v>
      </c>
      <c r="B5" s="12">
        <v>218.7</v>
      </c>
      <c r="C5" s="12">
        <v>147.1</v>
      </c>
      <c r="D5" s="12">
        <v>101.7</v>
      </c>
      <c r="E5" s="12">
        <v>85.5</v>
      </c>
      <c r="F5" s="13">
        <f>SUM(B5:E5)</f>
        <v>553</v>
      </c>
      <c r="G5" s="14">
        <v>58.5</v>
      </c>
      <c r="H5" s="14">
        <v>41.8</v>
      </c>
      <c r="I5" s="15">
        <v>56.9</v>
      </c>
      <c r="J5" s="16">
        <v>45.1</v>
      </c>
      <c r="K5" s="17">
        <f t="shared" ref="K5:K10" si="0">SUM(G5:J5)</f>
        <v>202.29999999999998</v>
      </c>
      <c r="L5" s="14">
        <f>75</f>
        <v>75</v>
      </c>
      <c r="M5" s="14">
        <v>38.1</v>
      </c>
      <c r="N5" s="15">
        <v>48.7</v>
      </c>
      <c r="O5" s="16">
        <v>34.700000000000003</v>
      </c>
      <c r="P5" s="17">
        <f>SUM(L5:O5)</f>
        <v>196.5</v>
      </c>
      <c r="Q5" s="14">
        <v>54.8</v>
      </c>
      <c r="R5" s="14">
        <v>-15.9</v>
      </c>
      <c r="S5" s="15">
        <v>35.200000000000003</v>
      </c>
      <c r="T5" s="16">
        <v>40.9</v>
      </c>
      <c r="U5" s="17">
        <f>SUM(Q5:T5)</f>
        <v>115</v>
      </c>
      <c r="V5" s="14">
        <v>-25.6</v>
      </c>
      <c r="W5" s="14">
        <v>32.6</v>
      </c>
      <c r="X5" s="15">
        <v>32.799999999999997</v>
      </c>
      <c r="Y5" s="16">
        <v>36.6</v>
      </c>
      <c r="Z5" s="17">
        <f>SUM(V5:Y5)</f>
        <v>76.400000000000006</v>
      </c>
      <c r="AA5" s="18">
        <v>28.920999999999999</v>
      </c>
      <c r="AB5" s="19">
        <v>33.4</v>
      </c>
      <c r="AC5" s="20">
        <v>16.600000000000001</v>
      </c>
      <c r="AD5" s="21">
        <v>16.899999999999999</v>
      </c>
      <c r="AE5" s="17">
        <f>SUM(AA5:AD5)</f>
        <v>95.820999999999998</v>
      </c>
      <c r="AF5" s="18">
        <v>23.788</v>
      </c>
      <c r="AG5" s="22">
        <v>18.359000000000002</v>
      </c>
      <c r="AH5" s="20">
        <v>31.8</v>
      </c>
      <c r="AI5" s="21">
        <v>-6.1947989799999998</v>
      </c>
      <c r="AJ5" s="17">
        <f>SUM(AF5:AI5)</f>
        <v>67.752201020000001</v>
      </c>
      <c r="AK5" s="18">
        <v>14.489955</v>
      </c>
      <c r="AL5" s="22">
        <v>18.4491947</v>
      </c>
      <c r="AM5" s="15">
        <v>13.328369049999999</v>
      </c>
      <c r="AN5" s="21">
        <v>21.268000000000001</v>
      </c>
      <c r="AO5" s="17">
        <f>SUM(AK5:AN5)</f>
        <v>67.535518749999994</v>
      </c>
      <c r="AP5" s="18">
        <v>21.027245979999996</v>
      </c>
      <c r="AQ5" s="22">
        <v>26.413067349999999</v>
      </c>
      <c r="AR5" s="15">
        <v>24.290474110000002</v>
      </c>
      <c r="AS5" s="21">
        <v>-14.105531560000003</v>
      </c>
      <c r="AT5" s="17">
        <f>SUM(AP5:AS5)</f>
        <v>57.625255879999997</v>
      </c>
      <c r="AU5" s="18">
        <v>18.719209790000001</v>
      </c>
      <c r="AV5" s="22">
        <v>10.94528393</v>
      </c>
      <c r="AW5" s="15">
        <v>76.959212069999992</v>
      </c>
      <c r="AX5" s="21">
        <v>-16.787830499999998</v>
      </c>
      <c r="AY5" s="17">
        <f>SUM(AU5:AX5)</f>
        <v>89.835875290000004</v>
      </c>
      <c r="AZ5" s="18">
        <v>30.90352373</v>
      </c>
      <c r="BA5" s="22">
        <v>30.528941409999995</v>
      </c>
      <c r="BB5" s="15">
        <v>27.909590319999996</v>
      </c>
      <c r="BC5" s="21">
        <v>-7.4364812699999998</v>
      </c>
      <c r="BD5" s="17">
        <f>SUM(AZ5:BC5)</f>
        <v>81.905574189999982</v>
      </c>
      <c r="BE5" s="18">
        <v>-1.8959032699999989</v>
      </c>
      <c r="BF5" s="23">
        <v>20.837862940000008</v>
      </c>
      <c r="BG5" s="15">
        <v>13.435595379999999</v>
      </c>
      <c r="BH5" s="21">
        <v>-50.792226810000003</v>
      </c>
      <c r="BI5" s="17">
        <f>SUM(BE5:BH5)</f>
        <v>-18.41467175999999</v>
      </c>
      <c r="BJ5" s="18">
        <v>6.0284120799999927</v>
      </c>
      <c r="BK5" s="23">
        <v>-28.231351399999994</v>
      </c>
      <c r="BL5" s="15">
        <v>-15.742641780000032</v>
      </c>
      <c r="BM5" s="21">
        <v>15.254473759999941</v>
      </c>
      <c r="BN5" s="17">
        <f>SUM(BJ5:BM5)</f>
        <v>-22.691107340000094</v>
      </c>
      <c r="BO5" s="18">
        <v>42.207677319999995</v>
      </c>
      <c r="BP5" s="23">
        <v>49.804116329999985</v>
      </c>
      <c r="BQ5" s="15">
        <v>79.761686260000005</v>
      </c>
      <c r="BR5" s="21">
        <v>54.471355760000016</v>
      </c>
      <c r="BS5" s="17">
        <f>SUM(BO5:BR5)</f>
        <v>226.24483567000001</v>
      </c>
      <c r="BT5" s="18">
        <v>46.743886019999998</v>
      </c>
      <c r="BU5" s="23">
        <v>77.457584019999999</v>
      </c>
      <c r="BV5" s="15">
        <v>76.472014580000007</v>
      </c>
      <c r="BW5" s="21">
        <v>62.473597860000012</v>
      </c>
      <c r="BX5" s="17">
        <f>SUM(BT5:BW5)</f>
        <v>263.14708247999999</v>
      </c>
      <c r="BY5" s="18">
        <v>48.198681860000008</v>
      </c>
      <c r="BZ5" s="23">
        <v>-13.029260699999993</v>
      </c>
      <c r="CA5" s="15"/>
      <c r="CB5" s="21"/>
      <c r="CC5" s="17">
        <f>SUM(BY5:CB5)</f>
        <v>35.169421160000013</v>
      </c>
    </row>
    <row r="6" spans="1:81" x14ac:dyDescent="0.2">
      <c r="A6" s="24" t="s">
        <v>84</v>
      </c>
      <c r="B6" s="13">
        <v>204.7</v>
      </c>
      <c r="C6" s="13">
        <v>136.5</v>
      </c>
      <c r="D6" s="13">
        <v>100.7</v>
      </c>
      <c r="E6" s="13">
        <v>160.69999999999999</v>
      </c>
      <c r="F6" s="13">
        <f>SUM(B6:E6)</f>
        <v>602.59999999999991</v>
      </c>
      <c r="G6" s="25">
        <v>50.87</v>
      </c>
      <c r="H6" s="25">
        <v>83.2</v>
      </c>
      <c r="I6" s="16">
        <v>113.5</v>
      </c>
      <c r="J6" s="16">
        <v>122.3</v>
      </c>
      <c r="K6" s="17">
        <f t="shared" si="0"/>
        <v>369.87</v>
      </c>
      <c r="L6" s="25">
        <v>48.4</v>
      </c>
      <c r="M6" s="25">
        <v>107.5</v>
      </c>
      <c r="N6" s="16">
        <v>111.6</v>
      </c>
      <c r="O6" s="16">
        <v>98.1</v>
      </c>
      <c r="P6" s="17">
        <f t="shared" ref="P6:P13" si="1">SUM(L6:O6)</f>
        <v>365.6</v>
      </c>
      <c r="Q6" s="25">
        <v>70.599999999999994</v>
      </c>
      <c r="R6" s="25">
        <v>64.099999999999994</v>
      </c>
      <c r="S6" s="16">
        <v>131.5</v>
      </c>
      <c r="T6" s="16">
        <v>133.1</v>
      </c>
      <c r="U6" s="17">
        <f t="shared" ref="U6:U13" si="2">SUM(Q6:T6)</f>
        <v>399.29999999999995</v>
      </c>
      <c r="V6" s="25">
        <v>97.2</v>
      </c>
      <c r="W6" s="25">
        <v>60.6</v>
      </c>
      <c r="X6" s="14">
        <v>136.1</v>
      </c>
      <c r="Y6" s="16">
        <v>122.1</v>
      </c>
      <c r="Z6" s="17">
        <f t="shared" ref="Z6:Z13" si="3">SUM(V6:Y6)</f>
        <v>416</v>
      </c>
      <c r="AA6" s="26">
        <v>55.9</v>
      </c>
      <c r="AB6" s="27">
        <v>75.8</v>
      </c>
      <c r="AC6" s="28">
        <v>71.7</v>
      </c>
      <c r="AD6" s="21">
        <v>126.8</v>
      </c>
      <c r="AE6" s="17">
        <f t="shared" ref="AE6:AE13" si="4">SUM(AA6:AD6)</f>
        <v>330.2</v>
      </c>
      <c r="AF6" s="26">
        <v>53.144109440000001</v>
      </c>
      <c r="AG6" s="29">
        <v>55.712000000000003</v>
      </c>
      <c r="AH6" s="28">
        <v>62.634743999999998</v>
      </c>
      <c r="AI6" s="21">
        <v>194.80617738000001</v>
      </c>
      <c r="AJ6" s="17">
        <f t="shared" ref="AJ6:AJ13" si="5">SUM(AF6:AI6)</f>
        <v>366.29703082000003</v>
      </c>
      <c r="AK6" s="26">
        <v>41.633145970000001</v>
      </c>
      <c r="AL6" s="29">
        <v>89.297880939999999</v>
      </c>
      <c r="AM6" s="28">
        <v>117.18835801</v>
      </c>
      <c r="AN6" s="21">
        <v>156.43611469000001</v>
      </c>
      <c r="AO6" s="17">
        <f t="shared" ref="AO6:AO13" si="6">SUM(AK6:AN6)</f>
        <v>404.55549961000003</v>
      </c>
      <c r="AP6" s="26">
        <v>64.933476659999997</v>
      </c>
      <c r="AQ6" s="29">
        <v>87.260341480000008</v>
      </c>
      <c r="AR6" s="28">
        <v>155.60716678</v>
      </c>
      <c r="AS6" s="21">
        <v>157.94645722999999</v>
      </c>
      <c r="AT6" s="17">
        <f t="shared" ref="AT6:AT13" si="7">SUM(AP6:AS6)</f>
        <v>465.74744214999998</v>
      </c>
      <c r="AU6" s="26">
        <v>49.603453220000006</v>
      </c>
      <c r="AV6" s="29">
        <v>132.331581</v>
      </c>
      <c r="AW6" s="28">
        <v>82.815891570000005</v>
      </c>
      <c r="AX6" s="21">
        <v>157.18174587999999</v>
      </c>
      <c r="AY6" s="17">
        <f t="shared" ref="AY6:AY13" si="8">SUM(AU6:AX6)</f>
        <v>421.93267166999999</v>
      </c>
      <c r="AZ6" s="26">
        <v>62.293603249999997</v>
      </c>
      <c r="BA6" s="29">
        <v>93.114364070000036</v>
      </c>
      <c r="BB6" s="28">
        <v>98.72983748</v>
      </c>
      <c r="BC6" s="21">
        <v>143.70833605000001</v>
      </c>
      <c r="BD6" s="17">
        <f t="shared" ref="BD6:BD13" si="9">SUM(AZ6:BC6)</f>
        <v>397.84614085000004</v>
      </c>
      <c r="BE6" s="26">
        <v>97.857860990000006</v>
      </c>
      <c r="BF6" s="30">
        <v>122.34312056000002</v>
      </c>
      <c r="BG6" s="28">
        <v>133.11459610000003</v>
      </c>
      <c r="BH6" s="21">
        <v>171.17247254000003</v>
      </c>
      <c r="BI6" s="17">
        <f t="shared" ref="BI6:BI13" si="10">SUM(BE6:BH6)</f>
        <v>524.48805019000008</v>
      </c>
      <c r="BJ6" s="26">
        <v>81.328147109999975</v>
      </c>
      <c r="BK6" s="30">
        <v>86.707621509999981</v>
      </c>
      <c r="BL6" s="28">
        <v>112.69711066000002</v>
      </c>
      <c r="BM6" s="21">
        <v>211.61232691999999</v>
      </c>
      <c r="BN6" s="17">
        <f t="shared" ref="BN6:BN13" si="11">SUM(BJ6:BM6)</f>
        <v>492.34520619999995</v>
      </c>
      <c r="BO6" s="26">
        <v>103.09500880000003</v>
      </c>
      <c r="BP6" s="30">
        <v>101.54960541</v>
      </c>
      <c r="BQ6" s="28">
        <v>120.80825154999997</v>
      </c>
      <c r="BR6" s="21">
        <v>137.59435536000001</v>
      </c>
      <c r="BS6" s="17">
        <f t="shared" ref="BS6:BS13" si="12">SUM(BO6:BR6)</f>
        <v>463.04722112000002</v>
      </c>
      <c r="BT6" s="26">
        <v>184.99625191999991</v>
      </c>
      <c r="BU6" s="30">
        <v>110.55590428999993</v>
      </c>
      <c r="BV6" s="28">
        <v>136.46598809</v>
      </c>
      <c r="BW6" s="21">
        <v>181.83001769999998</v>
      </c>
      <c r="BX6" s="17">
        <f t="shared" ref="BX6:BX13" si="13">SUM(BT6:BW6)</f>
        <v>613.84816199999977</v>
      </c>
      <c r="BY6" s="26">
        <v>157.07085788000001</v>
      </c>
      <c r="BZ6" s="30">
        <v>160.62743508</v>
      </c>
      <c r="CA6" s="28"/>
      <c r="CB6" s="21"/>
      <c r="CC6" s="17">
        <f t="shared" ref="CC6:CC13" si="14">SUM(BY6:CB6)</f>
        <v>317.69829296</v>
      </c>
    </row>
    <row r="7" spans="1:81" x14ac:dyDescent="0.2">
      <c r="A7" s="11" t="s">
        <v>85</v>
      </c>
      <c r="B7" s="12">
        <v>4.0999999999999996</v>
      </c>
      <c r="C7" s="12">
        <v>2.7</v>
      </c>
      <c r="D7" s="12">
        <v>5.0999999999999996</v>
      </c>
      <c r="E7" s="12">
        <v>2.2999999999999998</v>
      </c>
      <c r="F7" s="13">
        <f>SUM(B7:E7)</f>
        <v>14.2</v>
      </c>
      <c r="G7" s="14">
        <v>2.6</v>
      </c>
      <c r="H7" s="14">
        <v>1.7</v>
      </c>
      <c r="I7" s="15">
        <v>4</v>
      </c>
      <c r="J7" s="16">
        <v>3.4</v>
      </c>
      <c r="K7" s="17">
        <f t="shared" si="0"/>
        <v>11.700000000000001</v>
      </c>
      <c r="L7" s="14">
        <v>2.8</v>
      </c>
      <c r="M7" s="14">
        <v>8.3000000000000007</v>
      </c>
      <c r="N7" s="15">
        <v>4.7</v>
      </c>
      <c r="O7" s="16">
        <v>3.5</v>
      </c>
      <c r="P7" s="17">
        <f>SUM(L7:O7)</f>
        <v>19.3</v>
      </c>
      <c r="Q7" s="14">
        <v>6.6</v>
      </c>
      <c r="R7" s="14">
        <v>6.5</v>
      </c>
      <c r="S7" s="15">
        <v>5.2</v>
      </c>
      <c r="T7" s="16">
        <v>3.5</v>
      </c>
      <c r="U7" s="17">
        <f>SUM(Q7:T7)</f>
        <v>21.8</v>
      </c>
      <c r="V7" s="14">
        <v>7.3</v>
      </c>
      <c r="W7" s="14">
        <v>5.2</v>
      </c>
      <c r="X7" s="15">
        <v>6.1</v>
      </c>
      <c r="Y7" s="16">
        <v>3.1</v>
      </c>
      <c r="Z7" s="17">
        <f>SUM(V7:Y7)</f>
        <v>21.700000000000003</v>
      </c>
      <c r="AA7" s="18">
        <v>7.1</v>
      </c>
      <c r="AB7" s="19">
        <v>6.5</v>
      </c>
      <c r="AC7" s="31">
        <v>5</v>
      </c>
      <c r="AD7" s="21">
        <v>1.8</v>
      </c>
      <c r="AE7" s="17">
        <f>SUM(AA7:AD7)</f>
        <v>20.400000000000002</v>
      </c>
      <c r="AF7" s="18">
        <v>2</v>
      </c>
      <c r="AG7" s="22">
        <v>2.6</v>
      </c>
      <c r="AH7" s="31">
        <v>3</v>
      </c>
      <c r="AI7" s="21">
        <v>4.5999999999999996</v>
      </c>
      <c r="AJ7" s="17">
        <f>SUM(AF7:AI7)</f>
        <v>12.2</v>
      </c>
      <c r="AK7" s="18">
        <v>0</v>
      </c>
      <c r="AL7" s="22">
        <v>1.9</v>
      </c>
      <c r="AM7" s="31">
        <v>3.4</v>
      </c>
      <c r="AN7" s="21">
        <v>2.1</v>
      </c>
      <c r="AO7" s="17">
        <f>SUM(AK7:AN7)</f>
        <v>7.4</v>
      </c>
      <c r="AP7" s="18">
        <v>1.7</v>
      </c>
      <c r="AQ7" s="22">
        <v>2.2000000000000002</v>
      </c>
      <c r="AR7" s="31">
        <v>1.2</v>
      </c>
      <c r="AS7" s="21">
        <v>1.8</v>
      </c>
      <c r="AT7" s="17">
        <f>SUM(AP7:AS7)</f>
        <v>6.9</v>
      </c>
      <c r="AU7" s="18">
        <v>2.4</v>
      </c>
      <c r="AV7" s="22">
        <v>1.9</v>
      </c>
      <c r="AW7" s="31">
        <v>3.4</v>
      </c>
      <c r="AX7" s="21">
        <v>5.5</v>
      </c>
      <c r="AY7" s="17">
        <f>SUM(AU7:AX7)</f>
        <v>13.2</v>
      </c>
      <c r="AZ7" s="18">
        <v>1.6</v>
      </c>
      <c r="BA7" s="22">
        <v>1.2</v>
      </c>
      <c r="BB7" s="31">
        <v>2.2999999999999998</v>
      </c>
      <c r="BC7" s="21">
        <v>5.2</v>
      </c>
      <c r="BD7" s="17">
        <f>SUM(AZ7:BC7)</f>
        <v>10.3</v>
      </c>
      <c r="BE7" s="18">
        <v>2.4</v>
      </c>
      <c r="BF7" s="23">
        <v>2.6</v>
      </c>
      <c r="BG7" s="31">
        <v>3</v>
      </c>
      <c r="BH7" s="21">
        <v>3.7</v>
      </c>
      <c r="BI7" s="17">
        <f>SUM(BE7:BH7)</f>
        <v>11.7</v>
      </c>
      <c r="BJ7" s="18">
        <v>0.37</v>
      </c>
      <c r="BK7" s="23">
        <v>2.4</v>
      </c>
      <c r="BL7" s="31">
        <v>2.0963000000000003</v>
      </c>
      <c r="BM7" s="21">
        <v>1.61975</v>
      </c>
      <c r="BN7" s="17">
        <f>SUM(BJ7:BM7)</f>
        <v>6.4860500000000005</v>
      </c>
      <c r="BO7" s="18">
        <v>0</v>
      </c>
      <c r="BP7" s="23">
        <v>0.6184599999999999</v>
      </c>
      <c r="BQ7" s="31">
        <v>9.4936439999999997</v>
      </c>
      <c r="BR7" s="21">
        <v>4.9873820000000002</v>
      </c>
      <c r="BS7" s="17">
        <f>SUM(BO7:BR7)</f>
        <v>15.099486000000001</v>
      </c>
      <c r="BT7" s="18">
        <v>2.4114050000000002</v>
      </c>
      <c r="BU7" s="23">
        <v>9.3629660000000001</v>
      </c>
      <c r="BV7" s="31">
        <v>3.8247809999999998</v>
      </c>
      <c r="BW7" s="21">
        <v>4.8314630000000003</v>
      </c>
      <c r="BX7" s="17">
        <f>SUM(BT7:BW7)</f>
        <v>20.430615</v>
      </c>
      <c r="BY7" s="18">
        <v>4.5542679999999995</v>
      </c>
      <c r="BZ7" s="23">
        <v>3.580368</v>
      </c>
      <c r="CA7" s="31"/>
      <c r="CB7" s="21"/>
      <c r="CC7" s="17">
        <f>SUM(BY7:CB7)</f>
        <v>8.1346360000000004</v>
      </c>
    </row>
    <row r="8" spans="1:81" x14ac:dyDescent="0.2">
      <c r="A8" s="11" t="s">
        <v>86</v>
      </c>
      <c r="B8" s="12">
        <v>8.4</v>
      </c>
      <c r="C8" s="12">
        <v>5.6</v>
      </c>
      <c r="D8" s="12">
        <v>1.1000000000000001</v>
      </c>
      <c r="E8" s="12">
        <v>35.5</v>
      </c>
      <c r="F8" s="13">
        <f>SUM(B8:E8)</f>
        <v>50.6</v>
      </c>
      <c r="G8" s="14">
        <v>9.32</v>
      </c>
      <c r="H8" s="14">
        <v>5.9</v>
      </c>
      <c r="I8" s="15">
        <v>9.5</v>
      </c>
      <c r="J8" s="16">
        <v>22.7</v>
      </c>
      <c r="K8" s="17">
        <f t="shared" si="0"/>
        <v>47.42</v>
      </c>
      <c r="L8" s="14">
        <v>6.4</v>
      </c>
      <c r="M8" s="14">
        <v>8.1</v>
      </c>
      <c r="N8" s="15">
        <v>8</v>
      </c>
      <c r="O8" s="16">
        <v>21.2</v>
      </c>
      <c r="P8" s="17">
        <f>SUM(L8:O8)</f>
        <v>43.7</v>
      </c>
      <c r="Q8" s="14">
        <v>6.3</v>
      </c>
      <c r="R8" s="14">
        <v>8.5</v>
      </c>
      <c r="S8" s="15">
        <v>7.7</v>
      </c>
      <c r="T8" s="16">
        <v>9.1999999999999993</v>
      </c>
      <c r="U8" s="17">
        <f>SUM(Q8:T8)</f>
        <v>31.7</v>
      </c>
      <c r="V8" s="14">
        <v>11.5</v>
      </c>
      <c r="W8" s="14">
        <v>5.3</v>
      </c>
      <c r="X8" s="15">
        <v>8</v>
      </c>
      <c r="Y8" s="16">
        <v>14.7</v>
      </c>
      <c r="Z8" s="17">
        <f>SUM(V8:Y8)</f>
        <v>39.5</v>
      </c>
      <c r="AA8" s="18">
        <v>0</v>
      </c>
      <c r="AB8" s="19">
        <v>8.5000000000000006E-2</v>
      </c>
      <c r="AC8" s="31">
        <v>1.7</v>
      </c>
      <c r="AD8" s="21">
        <v>6.9</v>
      </c>
      <c r="AE8" s="17">
        <f>SUM(AA8:AD8)</f>
        <v>8.6850000000000005</v>
      </c>
      <c r="AF8" s="18">
        <v>6.5469999999999997</v>
      </c>
      <c r="AG8" s="22">
        <v>4.7679999999999998</v>
      </c>
      <c r="AH8" s="31">
        <v>1.9890000000000001</v>
      </c>
      <c r="AI8" s="21">
        <v>3.629</v>
      </c>
      <c r="AJ8" s="17">
        <f>SUM(AF8:AI8)</f>
        <v>16.933</v>
      </c>
      <c r="AK8" s="18">
        <v>7.6829999999999998</v>
      </c>
      <c r="AL8" s="22">
        <v>5.2190000000000003</v>
      </c>
      <c r="AM8" s="31">
        <v>4.0640000000000001</v>
      </c>
      <c r="AN8" s="21">
        <v>8.8550000000000004</v>
      </c>
      <c r="AO8" s="17">
        <f>SUM(AK8:AN8)</f>
        <v>25.821000000000002</v>
      </c>
      <c r="AP8" s="18">
        <v>7.3179999999999996</v>
      </c>
      <c r="AQ8" s="22">
        <v>10.660124</v>
      </c>
      <c r="AR8" s="31">
        <v>11.481999999999999</v>
      </c>
      <c r="AS8" s="21">
        <v>12.404</v>
      </c>
      <c r="AT8" s="17">
        <f>SUM(AP8:AS8)</f>
        <v>41.864124000000004</v>
      </c>
      <c r="AU8" s="18">
        <v>8.4969999999999999</v>
      </c>
      <c r="AV8" s="22">
        <v>5.968</v>
      </c>
      <c r="AW8" s="31">
        <v>30.908999999999999</v>
      </c>
      <c r="AX8" s="21">
        <v>38.721445000000003</v>
      </c>
      <c r="AY8" s="17">
        <f>SUM(AU8:AX8)</f>
        <v>84.095444999999998</v>
      </c>
      <c r="AZ8" s="18">
        <v>12.747999999999999</v>
      </c>
      <c r="BA8" s="22">
        <v>20.905999999999999</v>
      </c>
      <c r="BB8" s="31">
        <v>29.068999999999999</v>
      </c>
      <c r="BC8" s="21">
        <v>21.852</v>
      </c>
      <c r="BD8" s="17">
        <f>SUM(AZ8:BC8)</f>
        <v>84.575000000000003</v>
      </c>
      <c r="BE8" s="18">
        <v>12.97899571</v>
      </c>
      <c r="BF8" s="23">
        <v>26.549451470000001</v>
      </c>
      <c r="BG8" s="31">
        <v>17.911770349999998</v>
      </c>
      <c r="BH8" s="21">
        <v>16.087784719999998</v>
      </c>
      <c r="BI8" s="17">
        <f>SUM(BE8:BH8)</f>
        <v>73.52800225</v>
      </c>
      <c r="BJ8" s="18">
        <v>13</v>
      </c>
      <c r="BK8" s="23">
        <v>10.352914629999997</v>
      </c>
      <c r="BL8" s="31">
        <v>24.80037694</v>
      </c>
      <c r="BM8" s="21">
        <v>14.39459203</v>
      </c>
      <c r="BN8" s="17">
        <f>SUM(BJ8:BM8)</f>
        <v>62.547883599999992</v>
      </c>
      <c r="BO8" s="18">
        <v>0.99628315999999995</v>
      </c>
      <c r="BP8" s="23">
        <v>0</v>
      </c>
      <c r="BQ8" s="31">
        <v>7.1754518100000011</v>
      </c>
      <c r="BR8" s="21">
        <v>1.74077233</v>
      </c>
      <c r="BS8" s="17">
        <f>SUM(BO8:BR8)</f>
        <v>9.9125073000000015</v>
      </c>
      <c r="BT8" s="18">
        <v>0.64832356000000002</v>
      </c>
      <c r="BU8" s="23">
        <v>2.9750051200000001</v>
      </c>
      <c r="BV8" s="31">
        <v>1.9884418800000003</v>
      </c>
      <c r="BW8" s="21">
        <v>5.1802770400000009</v>
      </c>
      <c r="BX8" s="17">
        <f>SUM(BT8:BW8)</f>
        <v>10.7920476</v>
      </c>
      <c r="BY8" s="18">
        <v>1.2404521400000001</v>
      </c>
      <c r="BZ8" s="23">
        <v>10.23674767</v>
      </c>
      <c r="CA8" s="31"/>
      <c r="CB8" s="21"/>
      <c r="CC8" s="17">
        <f>SUM(BY8:CB8)</f>
        <v>11.47719981</v>
      </c>
    </row>
    <row r="9" spans="1:81" x14ac:dyDescent="0.2">
      <c r="A9" s="11" t="s">
        <v>87</v>
      </c>
      <c r="B9" s="12">
        <v>8.4</v>
      </c>
      <c r="C9" s="12">
        <v>5.6</v>
      </c>
      <c r="D9" s="12">
        <v>6.7</v>
      </c>
      <c r="E9" s="12">
        <v>7</v>
      </c>
      <c r="F9" s="13">
        <f t="shared" ref="F9:F17" si="15">SUM(B9:E9)</f>
        <v>27.7</v>
      </c>
      <c r="G9" s="14">
        <v>2.35</v>
      </c>
      <c r="H9" s="14">
        <v>12.1</v>
      </c>
      <c r="I9" s="15">
        <v>5.9</v>
      </c>
      <c r="J9" s="16">
        <v>5.4</v>
      </c>
      <c r="K9" s="17">
        <f t="shared" si="0"/>
        <v>25.75</v>
      </c>
      <c r="L9" s="14">
        <v>0.4</v>
      </c>
      <c r="M9" s="14">
        <v>1.5</v>
      </c>
      <c r="N9" s="15">
        <v>2.2000000000000002</v>
      </c>
      <c r="O9" s="16">
        <v>4.5</v>
      </c>
      <c r="P9" s="17">
        <f t="shared" si="1"/>
        <v>8.6</v>
      </c>
      <c r="Q9" s="14">
        <v>1.5</v>
      </c>
      <c r="R9" s="14">
        <v>0.9</v>
      </c>
      <c r="S9" s="15">
        <v>1.6</v>
      </c>
      <c r="T9" s="16">
        <v>4.3</v>
      </c>
      <c r="U9" s="17">
        <f t="shared" si="2"/>
        <v>8.3000000000000007</v>
      </c>
      <c r="V9" s="14">
        <v>5.7</v>
      </c>
      <c r="W9" s="14">
        <v>1.2</v>
      </c>
      <c r="X9" s="15">
        <v>4.0999999999999996</v>
      </c>
      <c r="Y9" s="16">
        <v>5.3</v>
      </c>
      <c r="Z9" s="17">
        <f t="shared" si="3"/>
        <v>16.3</v>
      </c>
      <c r="AA9" s="18">
        <v>16.667000000000002</v>
      </c>
      <c r="AB9" s="19">
        <v>5</v>
      </c>
      <c r="AC9" s="31">
        <v>2.6</v>
      </c>
      <c r="AD9" s="21">
        <v>2.2999999999999998</v>
      </c>
      <c r="AE9" s="17">
        <f t="shared" si="4"/>
        <v>26.567000000000004</v>
      </c>
      <c r="AF9" s="18">
        <v>2.4769999999999999</v>
      </c>
      <c r="AG9" s="22">
        <v>0.41499999999999998</v>
      </c>
      <c r="AH9" s="31">
        <v>1.7867569999999999</v>
      </c>
      <c r="AI9" s="21">
        <v>4.1977320000000002</v>
      </c>
      <c r="AJ9" s="17">
        <f t="shared" si="5"/>
        <v>8.8764889999999994</v>
      </c>
      <c r="AK9" s="18">
        <v>0.69650000000000001</v>
      </c>
      <c r="AL9" s="22">
        <v>0.69650000000000001</v>
      </c>
      <c r="AM9" s="31">
        <v>1.7210000000000001</v>
      </c>
      <c r="AN9" s="21">
        <v>1.834217</v>
      </c>
      <c r="AO9" s="17">
        <f t="shared" si="6"/>
        <v>4.9482169999999996</v>
      </c>
      <c r="AP9" s="18">
        <v>1.858101</v>
      </c>
      <c r="AQ9" s="22">
        <v>1.9990019999999999</v>
      </c>
      <c r="AR9" s="31">
        <v>3.7412799999999997</v>
      </c>
      <c r="AS9" s="21">
        <v>3.3274879999999998</v>
      </c>
      <c r="AT9" s="17">
        <f t="shared" si="7"/>
        <v>10.925871000000001</v>
      </c>
      <c r="AU9" s="18">
        <v>3.4780760000000002</v>
      </c>
      <c r="AV9" s="22">
        <v>1.4106399999999999</v>
      </c>
      <c r="AW9" s="31">
        <v>5.558567</v>
      </c>
      <c r="AX9" s="21">
        <v>2.3125689999999999</v>
      </c>
      <c r="AY9" s="17">
        <f t="shared" si="8"/>
        <v>12.759852</v>
      </c>
      <c r="AZ9" s="18">
        <v>0.41208499999999998</v>
      </c>
      <c r="BA9" s="22">
        <v>1.376752</v>
      </c>
      <c r="BB9" s="31">
        <v>2.6681110000000001</v>
      </c>
      <c r="BC9" s="21">
        <v>2.1902360000000001</v>
      </c>
      <c r="BD9" s="17">
        <f t="shared" si="9"/>
        <v>6.6471840000000011</v>
      </c>
      <c r="BE9" s="18">
        <v>1.8240030000000003</v>
      </c>
      <c r="BF9" s="23">
        <v>2.740129</v>
      </c>
      <c r="BG9" s="31">
        <v>3.8765710000000002</v>
      </c>
      <c r="BH9" s="21">
        <v>0.574959</v>
      </c>
      <c r="BI9" s="17">
        <f t="shared" si="10"/>
        <v>9.0156620000000007</v>
      </c>
      <c r="BJ9" s="18">
        <v>11.160731</v>
      </c>
      <c r="BK9" s="23">
        <v>3.5946739999999999</v>
      </c>
      <c r="BL9" s="31">
        <v>5.2970620000000004</v>
      </c>
      <c r="BM9" s="21">
        <v>4.3947029999999998</v>
      </c>
      <c r="BN9" s="17">
        <f t="shared" si="11"/>
        <v>24.44717</v>
      </c>
      <c r="BO9" s="18">
        <v>3.0788030000000002</v>
      </c>
      <c r="BP9" s="23">
        <v>3.9239949999999997</v>
      </c>
      <c r="BQ9" s="31">
        <v>3.0539779999999999</v>
      </c>
      <c r="BR9" s="21">
        <v>2.9993059999999998</v>
      </c>
      <c r="BS9" s="17">
        <f t="shared" si="12"/>
        <v>13.056082</v>
      </c>
      <c r="BT9" s="18">
        <v>6.2238500000000005</v>
      </c>
      <c r="BU9" s="23">
        <v>2.7534329999999998</v>
      </c>
      <c r="BV9" s="31">
        <v>2.4494180000000001</v>
      </c>
      <c r="BW9" s="21">
        <v>5.052168</v>
      </c>
      <c r="BX9" s="17">
        <f t="shared" si="13"/>
        <v>16.478869</v>
      </c>
      <c r="BY9" s="18">
        <v>3.6920929999999998</v>
      </c>
      <c r="BZ9" s="23">
        <v>3.591415</v>
      </c>
      <c r="CA9" s="31"/>
      <c r="CB9" s="21"/>
      <c r="CC9" s="17">
        <f t="shared" si="14"/>
        <v>7.2835079999999994</v>
      </c>
    </row>
    <row r="10" spans="1:81" x14ac:dyDescent="0.2">
      <c r="A10" s="11" t="s">
        <v>88</v>
      </c>
      <c r="B10" s="12">
        <v>12</v>
      </c>
      <c r="C10" s="12">
        <v>8</v>
      </c>
      <c r="D10" s="12">
        <v>7</v>
      </c>
      <c r="E10" s="12">
        <v>5.3</v>
      </c>
      <c r="F10" s="13">
        <f t="shared" si="15"/>
        <v>32.299999999999997</v>
      </c>
      <c r="G10" s="14">
        <v>22.6</v>
      </c>
      <c r="H10" s="14">
        <v>13</v>
      </c>
      <c r="I10" s="15">
        <v>14</v>
      </c>
      <c r="J10" s="16">
        <v>9.6</v>
      </c>
      <c r="K10" s="17">
        <f t="shared" si="0"/>
        <v>59.2</v>
      </c>
      <c r="L10" s="14">
        <v>31.7</v>
      </c>
      <c r="M10" s="14">
        <v>9.3000000000000007</v>
      </c>
      <c r="N10" s="15">
        <v>8.1999999999999993</v>
      </c>
      <c r="O10" s="16">
        <v>12.8</v>
      </c>
      <c r="P10" s="17">
        <f t="shared" si="1"/>
        <v>62</v>
      </c>
      <c r="Q10" s="14">
        <v>8.4</v>
      </c>
      <c r="R10" s="14">
        <v>19.7</v>
      </c>
      <c r="S10" s="15">
        <v>12.2</v>
      </c>
      <c r="T10" s="16">
        <v>6.4</v>
      </c>
      <c r="U10" s="17">
        <f t="shared" si="2"/>
        <v>46.699999999999996</v>
      </c>
      <c r="V10" s="14">
        <v>3.2</v>
      </c>
      <c r="W10" s="14">
        <v>4.9000000000000004</v>
      </c>
      <c r="X10" s="15">
        <v>12.8</v>
      </c>
      <c r="Y10" s="14">
        <v>12.5</v>
      </c>
      <c r="Z10" s="17">
        <f t="shared" si="3"/>
        <v>33.400000000000006</v>
      </c>
      <c r="AA10" s="18">
        <v>0.5</v>
      </c>
      <c r="AB10" s="19">
        <v>14.8</v>
      </c>
      <c r="AC10" s="15">
        <v>7.1</v>
      </c>
      <c r="AD10" s="21">
        <v>23</v>
      </c>
      <c r="AE10" s="17">
        <f t="shared" si="4"/>
        <v>45.4</v>
      </c>
      <c r="AF10" s="18">
        <v>14.49</v>
      </c>
      <c r="AG10" s="22">
        <v>14.43</v>
      </c>
      <c r="AH10" s="15">
        <v>14.170479</v>
      </c>
      <c r="AI10" s="21">
        <v>19.650255999999999</v>
      </c>
      <c r="AJ10" s="17">
        <f t="shared" si="5"/>
        <v>62.740735000000001</v>
      </c>
      <c r="AK10" s="18">
        <v>16.835359</v>
      </c>
      <c r="AL10" s="22">
        <v>10.762746</v>
      </c>
      <c r="AM10" s="15">
        <v>25.789529999999999</v>
      </c>
      <c r="AN10" s="21">
        <v>44.987980999999998</v>
      </c>
      <c r="AO10" s="17">
        <f t="shared" si="6"/>
        <v>98.375616000000008</v>
      </c>
      <c r="AP10" s="18">
        <v>30.561205999999999</v>
      </c>
      <c r="AQ10" s="22">
        <v>43.812086999999998</v>
      </c>
      <c r="AR10" s="15">
        <v>38.209688</v>
      </c>
      <c r="AS10" s="21">
        <v>34.041648000000002</v>
      </c>
      <c r="AT10" s="17">
        <f t="shared" si="7"/>
        <v>146.624629</v>
      </c>
      <c r="AU10" s="18">
        <v>32.714550000000003</v>
      </c>
      <c r="AV10" s="22">
        <v>28.696073000000002</v>
      </c>
      <c r="AW10" s="15">
        <v>39.871712999999993</v>
      </c>
      <c r="AX10" s="21">
        <v>42.486257999999999</v>
      </c>
      <c r="AY10" s="17">
        <f t="shared" si="8"/>
        <v>143.76859399999998</v>
      </c>
      <c r="AZ10" s="18">
        <v>35.65831</v>
      </c>
      <c r="BA10" s="22">
        <v>35.35</v>
      </c>
      <c r="BB10" s="15">
        <v>33.212482999999999</v>
      </c>
      <c r="BC10" s="21">
        <v>40.687667999999995</v>
      </c>
      <c r="BD10" s="17">
        <f t="shared" si="9"/>
        <v>144.90846099999999</v>
      </c>
      <c r="BE10" s="18">
        <v>40.636269999999996</v>
      </c>
      <c r="BF10" s="23">
        <v>28.343576000000002</v>
      </c>
      <c r="BG10" s="15">
        <v>77.132514</v>
      </c>
      <c r="BH10" s="21">
        <v>71.473488000000003</v>
      </c>
      <c r="BI10" s="17">
        <f t="shared" si="10"/>
        <v>217.585848</v>
      </c>
      <c r="BJ10" s="18">
        <v>29.059553999999999</v>
      </c>
      <c r="BK10" s="23">
        <v>37.187873999999994</v>
      </c>
      <c r="BL10" s="31">
        <v>68.564400000000006</v>
      </c>
      <c r="BM10" s="21">
        <v>33.866664</v>
      </c>
      <c r="BN10" s="17">
        <f t="shared" si="11"/>
        <v>168.67849200000001</v>
      </c>
      <c r="BO10" s="18">
        <v>49.902596000000003</v>
      </c>
      <c r="BP10" s="23">
        <v>17.296755000000001</v>
      </c>
      <c r="BQ10" s="31">
        <v>41.647041999999999</v>
      </c>
      <c r="BR10" s="21">
        <v>39.838560000000001</v>
      </c>
      <c r="BS10" s="17">
        <f t="shared" si="12"/>
        <v>148.68495300000001</v>
      </c>
      <c r="BT10" s="18">
        <v>55.279669999999996</v>
      </c>
      <c r="BU10" s="23">
        <v>44.692106000000003</v>
      </c>
      <c r="BV10" s="31">
        <v>72.587750999999997</v>
      </c>
      <c r="BW10" s="21">
        <v>77.524336000000005</v>
      </c>
      <c r="BX10" s="17">
        <f t="shared" si="13"/>
        <v>250.08386300000001</v>
      </c>
      <c r="BY10" s="18">
        <v>77.100916000000012</v>
      </c>
      <c r="BZ10" s="23">
        <v>78.892341000000002</v>
      </c>
      <c r="CA10" s="31"/>
      <c r="CB10" s="21"/>
      <c r="CC10" s="17">
        <f t="shared" si="14"/>
        <v>155.99325700000003</v>
      </c>
    </row>
    <row r="11" spans="1:81" x14ac:dyDescent="0.2">
      <c r="A11" s="11" t="s">
        <v>89</v>
      </c>
      <c r="B11" s="12">
        <v>16.2</v>
      </c>
      <c r="C11" s="12">
        <v>10.8</v>
      </c>
      <c r="D11" s="12">
        <v>13.6</v>
      </c>
      <c r="E11" s="12">
        <v>19.600000000000001</v>
      </c>
      <c r="F11" s="13">
        <f t="shared" si="15"/>
        <v>60.2</v>
      </c>
      <c r="G11" s="14">
        <v>9.5</v>
      </c>
      <c r="H11" s="14">
        <v>8</v>
      </c>
      <c r="I11" s="15">
        <v>7.8</v>
      </c>
      <c r="J11" s="16">
        <f>8.7+3.9</f>
        <v>12.6</v>
      </c>
      <c r="K11" s="17">
        <f>SUM(G11:I11)</f>
        <v>25.3</v>
      </c>
      <c r="L11" s="14">
        <v>7.3</v>
      </c>
      <c r="M11" s="14">
        <v>7.7</v>
      </c>
      <c r="N11" s="15">
        <f>11.6+0.9</f>
        <v>12.5</v>
      </c>
      <c r="O11" s="16">
        <v>22.1</v>
      </c>
      <c r="P11" s="17">
        <f t="shared" si="1"/>
        <v>49.6</v>
      </c>
      <c r="Q11" s="14">
        <v>7.8</v>
      </c>
      <c r="R11" s="14">
        <v>15.1</v>
      </c>
      <c r="S11" s="15">
        <v>5.2</v>
      </c>
      <c r="T11" s="16">
        <v>10.4</v>
      </c>
      <c r="U11" s="17">
        <f t="shared" si="2"/>
        <v>38.5</v>
      </c>
      <c r="V11" s="14">
        <v>13.4</v>
      </c>
      <c r="W11" s="14">
        <f>14.7+2.3</f>
        <v>17</v>
      </c>
      <c r="X11" s="15">
        <v>17.899999999999999</v>
      </c>
      <c r="Y11" s="16">
        <v>30.6</v>
      </c>
      <c r="Z11" s="17">
        <f t="shared" si="3"/>
        <v>78.900000000000006</v>
      </c>
      <c r="AA11" s="18">
        <v>8.8000000000000007</v>
      </c>
      <c r="AB11" s="19">
        <v>10.28</v>
      </c>
      <c r="AC11" s="31">
        <f>9.2+2.92</f>
        <v>12.12</v>
      </c>
      <c r="AD11" s="21">
        <f>7.4+2.4</f>
        <v>9.8000000000000007</v>
      </c>
      <c r="AE11" s="17">
        <f t="shared" si="4"/>
        <v>41</v>
      </c>
      <c r="AF11" s="18">
        <v>13</v>
      </c>
      <c r="AG11" s="22">
        <f>14.1+9.01</f>
        <v>23.11</v>
      </c>
      <c r="AH11" s="31">
        <v>23.2</v>
      </c>
      <c r="AI11" s="21">
        <v>28.2</v>
      </c>
      <c r="AJ11" s="17">
        <f t="shared" si="5"/>
        <v>87.51</v>
      </c>
      <c r="AK11" s="18">
        <v>13.6</v>
      </c>
      <c r="AL11" s="22">
        <v>9.41</v>
      </c>
      <c r="AM11" s="31">
        <v>10.733188</v>
      </c>
      <c r="AN11" s="21">
        <v>12.827076999999999</v>
      </c>
      <c r="AO11" s="17">
        <f t="shared" si="6"/>
        <v>46.570264999999992</v>
      </c>
      <c r="AP11" s="18">
        <v>10.976160999999999</v>
      </c>
      <c r="AQ11" s="22">
        <v>12.429254999999998</v>
      </c>
      <c r="AR11" s="31">
        <v>13.361961000000001</v>
      </c>
      <c r="AS11" s="21">
        <v>33.212085999999999</v>
      </c>
      <c r="AT11" s="17">
        <f t="shared" si="7"/>
        <v>69.979462999999996</v>
      </c>
      <c r="AU11" s="18">
        <v>16.643944999999999</v>
      </c>
      <c r="AV11" s="22">
        <v>17.604616</v>
      </c>
      <c r="AW11" s="31">
        <v>22.520298999999998</v>
      </c>
      <c r="AX11" s="21">
        <v>31.897084</v>
      </c>
      <c r="AY11" s="17">
        <f t="shared" si="8"/>
        <v>88.665943999999996</v>
      </c>
      <c r="AZ11" s="18">
        <v>14.595241999999999</v>
      </c>
      <c r="BA11" s="22">
        <v>13.538749000000001</v>
      </c>
      <c r="BB11" s="31">
        <v>7.6730129999999992</v>
      </c>
      <c r="BC11" s="21">
        <v>22.567402999999999</v>
      </c>
      <c r="BD11" s="17">
        <f t="shared" si="9"/>
        <v>58.374406999999998</v>
      </c>
      <c r="BE11" s="18">
        <v>17.702646999999999</v>
      </c>
      <c r="BF11" s="23">
        <v>14.911915</v>
      </c>
      <c r="BG11" s="31">
        <v>19.926741999999997</v>
      </c>
      <c r="BH11" s="21">
        <v>17.156492</v>
      </c>
      <c r="BI11" s="17">
        <f t="shared" si="10"/>
        <v>69.697795999999997</v>
      </c>
      <c r="BJ11" s="18">
        <v>13.503354000000002</v>
      </c>
      <c r="BK11" s="23">
        <v>29.085611</v>
      </c>
      <c r="BL11" s="31">
        <v>22.290485999999998</v>
      </c>
      <c r="BM11" s="21">
        <v>26.446924000000003</v>
      </c>
      <c r="BN11" s="17">
        <f t="shared" si="11"/>
        <v>91.326375000000013</v>
      </c>
      <c r="BO11" s="18">
        <v>19.761403999999999</v>
      </c>
      <c r="BP11" s="23">
        <v>21.599991000000003</v>
      </c>
      <c r="BQ11" s="31">
        <v>15.712800999999999</v>
      </c>
      <c r="BR11" s="21">
        <v>24.999976</v>
      </c>
      <c r="BS11" s="17">
        <f t="shared" si="12"/>
        <v>82.074172000000004</v>
      </c>
      <c r="BT11" s="18">
        <v>38.469358999999997</v>
      </c>
      <c r="BU11" s="23">
        <v>39.400266999999999</v>
      </c>
      <c r="BV11" s="31">
        <v>28.226801000000002</v>
      </c>
      <c r="BW11" s="21">
        <v>31.036894</v>
      </c>
      <c r="BX11" s="17">
        <f t="shared" si="13"/>
        <v>137.133321</v>
      </c>
      <c r="BY11" s="18">
        <v>22.922594</v>
      </c>
      <c r="BZ11" s="23">
        <v>20.999759999999998</v>
      </c>
      <c r="CA11" s="31"/>
      <c r="CB11" s="21"/>
      <c r="CC11" s="17">
        <f t="shared" si="14"/>
        <v>43.922353999999999</v>
      </c>
    </row>
    <row r="12" spans="1:81" x14ac:dyDescent="0.2">
      <c r="A12" s="11" t="s">
        <v>90</v>
      </c>
      <c r="B12" s="12">
        <v>3.5</v>
      </c>
      <c r="C12" s="12">
        <v>2.2999999999999998</v>
      </c>
      <c r="D12" s="12">
        <v>1.2</v>
      </c>
      <c r="E12" s="12">
        <v>3.7</v>
      </c>
      <c r="F12" s="13">
        <f t="shared" si="15"/>
        <v>10.7</v>
      </c>
      <c r="G12" s="14">
        <v>3.69</v>
      </c>
      <c r="H12" s="14">
        <v>1.2</v>
      </c>
      <c r="I12" s="15">
        <v>1.4</v>
      </c>
      <c r="J12" s="16">
        <v>10.8</v>
      </c>
      <c r="K12" s="17">
        <f>SUM(G12:J12)</f>
        <v>17.09</v>
      </c>
      <c r="L12" s="14">
        <v>1.6</v>
      </c>
      <c r="M12" s="14">
        <v>3.5</v>
      </c>
      <c r="N12" s="15">
        <v>1.7</v>
      </c>
      <c r="O12" s="16">
        <v>7.2</v>
      </c>
      <c r="P12" s="17">
        <f t="shared" si="1"/>
        <v>14</v>
      </c>
      <c r="Q12" s="14">
        <v>2.2999999999999998</v>
      </c>
      <c r="R12" s="14">
        <v>3.6</v>
      </c>
      <c r="S12" s="15">
        <v>5.0999999999999996</v>
      </c>
      <c r="T12" s="16">
        <v>2.1</v>
      </c>
      <c r="U12" s="17">
        <f t="shared" si="2"/>
        <v>13.1</v>
      </c>
      <c r="V12" s="14">
        <v>2.7</v>
      </c>
      <c r="W12" s="14">
        <v>2.6</v>
      </c>
      <c r="X12" s="15">
        <v>6</v>
      </c>
      <c r="Y12" s="16">
        <v>10.199999999999999</v>
      </c>
      <c r="Z12" s="17">
        <f t="shared" si="3"/>
        <v>21.5</v>
      </c>
      <c r="AA12" s="18">
        <v>1.448</v>
      </c>
      <c r="AB12" s="19">
        <v>3.9147479999999999</v>
      </c>
      <c r="AC12" s="31">
        <v>4.9000000000000004</v>
      </c>
      <c r="AD12" s="21">
        <v>9.1</v>
      </c>
      <c r="AE12" s="17">
        <f t="shared" si="4"/>
        <v>19.362748</v>
      </c>
      <c r="AF12" s="18">
        <v>4.5750000000000002</v>
      </c>
      <c r="AG12" s="22">
        <v>5.3440000000000003</v>
      </c>
      <c r="AH12" s="31">
        <v>4.1756830000000003</v>
      </c>
      <c r="AI12" s="21">
        <v>5.6595979999999999</v>
      </c>
      <c r="AJ12" s="17">
        <f t="shared" si="5"/>
        <v>19.754280999999999</v>
      </c>
      <c r="AK12" s="18">
        <v>1.585599</v>
      </c>
      <c r="AL12" s="22">
        <v>4.1020000000000003</v>
      </c>
      <c r="AM12" s="31">
        <v>5.8138519999999998</v>
      </c>
      <c r="AN12" s="21">
        <v>8.5833820000000003</v>
      </c>
      <c r="AO12" s="17">
        <f t="shared" si="6"/>
        <v>20.084833</v>
      </c>
      <c r="AP12" s="18">
        <v>3.9361760000000006</v>
      </c>
      <c r="AQ12" s="22">
        <v>8.0062110000000004</v>
      </c>
      <c r="AR12" s="31">
        <v>7.3892029999999984</v>
      </c>
      <c r="AS12" s="21">
        <v>22.503599999999999</v>
      </c>
      <c r="AT12" s="17">
        <f t="shared" si="7"/>
        <v>41.835189999999997</v>
      </c>
      <c r="AU12" s="18">
        <v>11.568909</v>
      </c>
      <c r="AV12" s="22">
        <v>11.963386999999999</v>
      </c>
      <c r="AW12" s="31">
        <v>19.722883000000003</v>
      </c>
      <c r="AX12" s="21">
        <v>10.199431000000001</v>
      </c>
      <c r="AY12" s="17">
        <f t="shared" si="8"/>
        <v>53.454610000000002</v>
      </c>
      <c r="AZ12" s="18">
        <v>8.1820840000000015</v>
      </c>
      <c r="BA12" s="22">
        <v>23.122648999999999</v>
      </c>
      <c r="BB12" s="31">
        <v>8.096699000000001</v>
      </c>
      <c r="BC12" s="21">
        <v>3.1538149999999985</v>
      </c>
      <c r="BD12" s="17">
        <f t="shared" si="9"/>
        <v>42.555247000000001</v>
      </c>
      <c r="BE12" s="18">
        <v>6.5042210000000011</v>
      </c>
      <c r="BF12" s="23">
        <v>5.1447970000000005</v>
      </c>
      <c r="BG12" s="31">
        <v>4.2698269999999994</v>
      </c>
      <c r="BH12" s="21">
        <v>3.9672040000000002</v>
      </c>
      <c r="BI12" s="17">
        <f t="shared" si="10"/>
        <v>19.886049</v>
      </c>
      <c r="BJ12" s="18">
        <v>3.4639090000000001</v>
      </c>
      <c r="BK12" s="23">
        <v>6.8529459999999993</v>
      </c>
      <c r="BL12" s="31">
        <v>4.1206250000000004</v>
      </c>
      <c r="BM12" s="21">
        <v>5.3022989999999997</v>
      </c>
      <c r="BN12" s="17">
        <f t="shared" si="11"/>
        <v>19.739778999999999</v>
      </c>
      <c r="BO12" s="18">
        <v>11.57225</v>
      </c>
      <c r="BP12" s="23">
        <v>6.1547850000000004</v>
      </c>
      <c r="BQ12" s="31">
        <v>9.1735729999999993</v>
      </c>
      <c r="BR12" s="21">
        <v>7.0508930000000003</v>
      </c>
      <c r="BS12" s="17">
        <f t="shared" si="12"/>
        <v>33.951501</v>
      </c>
      <c r="BT12" s="18">
        <v>3.8217029999999999</v>
      </c>
      <c r="BU12" s="23">
        <v>8.153868000000001</v>
      </c>
      <c r="BV12" s="31">
        <v>11.534453000000001</v>
      </c>
      <c r="BW12" s="21">
        <v>10.423027999999999</v>
      </c>
      <c r="BX12" s="17">
        <f t="shared" si="13"/>
        <v>33.933052000000004</v>
      </c>
      <c r="BY12" s="18">
        <v>7.9143210000000002</v>
      </c>
      <c r="BZ12" s="23">
        <v>12.407171</v>
      </c>
      <c r="CA12" s="31"/>
      <c r="CB12" s="21"/>
      <c r="CC12" s="17">
        <f t="shared" si="14"/>
        <v>20.321491999999999</v>
      </c>
    </row>
    <row r="13" spans="1:81" x14ac:dyDescent="0.2">
      <c r="A13" s="11" t="s">
        <v>91</v>
      </c>
      <c r="B13" s="12">
        <v>43.8</v>
      </c>
      <c r="C13" s="12">
        <v>29.2</v>
      </c>
      <c r="D13" s="12">
        <v>109.8</v>
      </c>
      <c r="E13" s="12">
        <v>67</v>
      </c>
      <c r="F13" s="13">
        <f t="shared" si="15"/>
        <v>249.8</v>
      </c>
      <c r="G13" s="14">
        <v>54.44</v>
      </c>
      <c r="H13" s="14">
        <v>56.9</v>
      </c>
      <c r="I13" s="15">
        <v>81.599999999999994</v>
      </c>
      <c r="J13" s="16">
        <v>64.3</v>
      </c>
      <c r="K13" s="17">
        <f>SUM(G13:J13)</f>
        <v>257.24</v>
      </c>
      <c r="L13" s="14">
        <v>41.8</v>
      </c>
      <c r="M13" s="14">
        <v>38.700000000000003</v>
      </c>
      <c r="N13" s="15">
        <v>41.2</v>
      </c>
      <c r="O13" s="16">
        <v>49.3</v>
      </c>
      <c r="P13" s="17">
        <f t="shared" si="1"/>
        <v>171</v>
      </c>
      <c r="Q13" s="14">
        <v>37</v>
      </c>
      <c r="R13" s="14">
        <v>43.8</v>
      </c>
      <c r="S13" s="15">
        <v>67.099999999999994</v>
      </c>
      <c r="T13" s="16">
        <v>60.7</v>
      </c>
      <c r="U13" s="17">
        <f t="shared" si="2"/>
        <v>208.59999999999997</v>
      </c>
      <c r="V13" s="14">
        <v>59.5</v>
      </c>
      <c r="W13" s="14">
        <v>54.718000000000004</v>
      </c>
      <c r="X13" s="15">
        <v>63.1</v>
      </c>
      <c r="Y13" s="16">
        <v>59.6</v>
      </c>
      <c r="Z13" s="17">
        <f t="shared" si="3"/>
        <v>236.91800000000001</v>
      </c>
      <c r="AA13" s="18">
        <v>59</v>
      </c>
      <c r="AB13" s="19">
        <v>41.1</v>
      </c>
      <c r="AC13" s="15">
        <v>48.38</v>
      </c>
      <c r="AD13" s="21">
        <v>37.4</v>
      </c>
      <c r="AE13" s="17">
        <f t="shared" si="4"/>
        <v>185.88</v>
      </c>
      <c r="AF13" s="18">
        <v>20</v>
      </c>
      <c r="AG13" s="22">
        <v>32.564999999999998</v>
      </c>
      <c r="AH13" s="15">
        <v>33.033000000000001</v>
      </c>
      <c r="AI13" s="21">
        <v>33</v>
      </c>
      <c r="AJ13" s="17">
        <f t="shared" si="5"/>
        <v>118.598</v>
      </c>
      <c r="AK13" s="18">
        <v>30.245018000000002</v>
      </c>
      <c r="AL13" s="22">
        <v>21.485796000000001</v>
      </c>
      <c r="AM13" s="15">
        <v>42.730772999999999</v>
      </c>
      <c r="AN13" s="21">
        <v>47.710262999999998</v>
      </c>
      <c r="AO13" s="17">
        <f t="shared" si="6"/>
        <v>142.17185000000001</v>
      </c>
      <c r="AP13" s="18">
        <v>30.902000000000001</v>
      </c>
      <c r="AQ13" s="22">
        <v>93.787999999999997</v>
      </c>
      <c r="AR13" s="15">
        <v>95.251999999999995</v>
      </c>
      <c r="AS13" s="21">
        <v>61.962000000000003</v>
      </c>
      <c r="AT13" s="17">
        <f t="shared" si="7"/>
        <v>281.904</v>
      </c>
      <c r="AU13" s="18">
        <v>37.901000000000003</v>
      </c>
      <c r="AV13" s="22">
        <v>21.059000000000001</v>
      </c>
      <c r="AW13" s="15">
        <v>25.88</v>
      </c>
      <c r="AX13" s="21">
        <v>58.267000000000003</v>
      </c>
      <c r="AY13" s="17">
        <f t="shared" si="8"/>
        <v>143.107</v>
      </c>
      <c r="AZ13" s="18">
        <v>31.994</v>
      </c>
      <c r="BA13" s="22">
        <v>19.48</v>
      </c>
      <c r="BB13" s="15">
        <v>19.690000000000001</v>
      </c>
      <c r="BC13" s="21">
        <v>40.703000000000003</v>
      </c>
      <c r="BD13" s="17">
        <f t="shared" si="9"/>
        <v>111.867</v>
      </c>
      <c r="BE13" s="18">
        <v>12.257</v>
      </c>
      <c r="BF13" s="23">
        <v>18.882999999999999</v>
      </c>
      <c r="BG13" s="15">
        <v>31.466000000000001</v>
      </c>
      <c r="BH13" s="21">
        <v>83.238</v>
      </c>
      <c r="BI13" s="17">
        <f t="shared" si="10"/>
        <v>145.84399999999999</v>
      </c>
      <c r="BJ13" s="18">
        <v>55.033999999999999</v>
      </c>
      <c r="BK13" s="23">
        <v>33.984000000000002</v>
      </c>
      <c r="BL13" s="15">
        <v>39.450000000000003</v>
      </c>
      <c r="BM13" s="21">
        <v>19.077999999999999</v>
      </c>
      <c r="BN13" s="17">
        <f t="shared" si="11"/>
        <v>147.54600000000002</v>
      </c>
      <c r="BO13" s="18">
        <v>33.277470000000001</v>
      </c>
      <c r="BP13" s="23">
        <v>30.918310000000002</v>
      </c>
      <c r="BQ13" s="15">
        <v>43.333880000000001</v>
      </c>
      <c r="BR13" s="21">
        <v>90.015020000000007</v>
      </c>
      <c r="BS13" s="17">
        <f t="shared" si="12"/>
        <v>197.54468000000003</v>
      </c>
      <c r="BT13" s="18">
        <v>41.573853720000002</v>
      </c>
      <c r="BU13" s="23">
        <v>45.407293889999998</v>
      </c>
      <c r="BV13" s="15">
        <v>50.17997149</v>
      </c>
      <c r="BW13" s="21">
        <v>167.29919624999999</v>
      </c>
      <c r="BX13" s="17">
        <f t="shared" si="13"/>
        <v>304.46031534999997</v>
      </c>
      <c r="BY13" s="18">
        <v>38.043168530000003</v>
      </c>
      <c r="BZ13" s="23">
        <v>59.60708915</v>
      </c>
      <c r="CA13" s="15"/>
      <c r="CB13" s="21"/>
      <c r="CC13" s="17">
        <f t="shared" si="14"/>
        <v>97.65025768000001</v>
      </c>
    </row>
    <row r="14" spans="1:81" x14ac:dyDescent="0.2">
      <c r="A14" s="32" t="s">
        <v>92</v>
      </c>
      <c r="B14" s="33">
        <v>60</v>
      </c>
      <c r="C14" s="34">
        <v>40</v>
      </c>
      <c r="D14" s="34">
        <v>0</v>
      </c>
      <c r="E14" s="34"/>
      <c r="F14" s="33">
        <f>SUM(B14:E14)</f>
        <v>100</v>
      </c>
      <c r="G14" s="35"/>
      <c r="H14" s="35"/>
      <c r="I14" s="36"/>
      <c r="J14" s="36"/>
      <c r="K14" s="37"/>
      <c r="L14" s="35"/>
      <c r="M14" s="35"/>
      <c r="N14" s="36"/>
      <c r="O14" s="36"/>
      <c r="P14" s="37"/>
      <c r="Q14" s="35"/>
      <c r="R14" s="35"/>
      <c r="S14" s="36"/>
      <c r="T14" s="36"/>
      <c r="U14" s="36"/>
      <c r="V14" s="38"/>
      <c r="W14" s="35"/>
      <c r="X14" s="36"/>
      <c r="Y14" s="36"/>
      <c r="Z14" s="37"/>
      <c r="AA14" s="39"/>
      <c r="AB14" s="40"/>
      <c r="AC14" s="41"/>
      <c r="AD14" s="42"/>
      <c r="AE14" s="37"/>
      <c r="AF14" s="39"/>
      <c r="AG14" s="40"/>
      <c r="AH14" s="41"/>
      <c r="AI14" s="42"/>
      <c r="AJ14" s="37"/>
      <c r="AK14" s="39"/>
      <c r="AL14" s="40"/>
      <c r="AM14" s="41"/>
      <c r="AN14" s="42"/>
      <c r="AO14" s="37"/>
      <c r="AP14" s="39"/>
      <c r="AQ14" s="40"/>
      <c r="AR14" s="41"/>
      <c r="AS14" s="42"/>
      <c r="AT14" s="37"/>
      <c r="AU14" s="39"/>
      <c r="AV14" s="40"/>
      <c r="AW14" s="41"/>
      <c r="AX14" s="42"/>
      <c r="AY14" s="37"/>
      <c r="AZ14" s="39"/>
      <c r="BA14" s="40"/>
      <c r="BB14" s="41"/>
      <c r="BC14" s="42"/>
      <c r="BD14" s="37"/>
      <c r="BE14" s="39"/>
      <c r="BF14" s="40"/>
      <c r="BG14" s="41"/>
      <c r="BH14" s="42"/>
      <c r="BI14" s="37"/>
      <c r="BJ14" s="39"/>
      <c r="BK14" s="40"/>
      <c r="BL14" s="43"/>
      <c r="BM14" s="44"/>
      <c r="BN14" s="37"/>
      <c r="BO14" s="39"/>
      <c r="BP14" s="45"/>
      <c r="BQ14" s="43"/>
      <c r="BR14" s="44"/>
      <c r="BS14" s="37"/>
      <c r="BT14" s="39"/>
      <c r="BU14" s="45"/>
      <c r="BV14" s="43"/>
      <c r="BW14" s="44"/>
      <c r="BX14" s="37"/>
      <c r="BY14" s="39"/>
      <c r="BZ14" s="45"/>
      <c r="CA14" s="43"/>
      <c r="CB14" s="44"/>
      <c r="CC14" s="37"/>
    </row>
    <row r="15" spans="1:81" x14ac:dyDescent="0.2">
      <c r="A15" s="32" t="s">
        <v>93</v>
      </c>
      <c r="B15" s="46">
        <v>0.7</v>
      </c>
      <c r="C15" s="47">
        <v>0.5</v>
      </c>
      <c r="D15" s="47">
        <v>0.4</v>
      </c>
      <c r="E15" s="47">
        <v>0.9</v>
      </c>
      <c r="F15" s="47">
        <f t="shared" si="15"/>
        <v>2.5</v>
      </c>
      <c r="G15" s="48"/>
      <c r="H15" s="48"/>
      <c r="I15" s="49"/>
      <c r="J15" s="49"/>
      <c r="K15" s="50"/>
      <c r="L15" s="48"/>
      <c r="M15" s="48"/>
      <c r="N15" s="49"/>
      <c r="O15" s="49"/>
      <c r="P15" s="50"/>
      <c r="Q15" s="48"/>
      <c r="R15" s="48"/>
      <c r="S15" s="49"/>
      <c r="T15" s="49"/>
      <c r="U15" s="49"/>
      <c r="V15" s="51"/>
      <c r="W15" s="48"/>
      <c r="X15" s="49"/>
      <c r="Y15" s="49"/>
      <c r="Z15" s="50"/>
      <c r="AA15" s="52"/>
      <c r="AB15" s="53"/>
      <c r="AC15" s="54"/>
      <c r="AD15" s="55"/>
      <c r="AE15" s="50"/>
      <c r="AF15" s="52"/>
      <c r="AG15" s="53"/>
      <c r="AH15" s="54"/>
      <c r="AI15" s="55"/>
      <c r="AJ15" s="50"/>
      <c r="AK15" s="52"/>
      <c r="AL15" s="53"/>
      <c r="AM15" s="54"/>
      <c r="AN15" s="55"/>
      <c r="AO15" s="50"/>
      <c r="AP15" s="52"/>
      <c r="AQ15" s="53"/>
      <c r="AR15" s="54"/>
      <c r="AS15" s="55"/>
      <c r="AT15" s="50"/>
      <c r="AU15" s="52"/>
      <c r="AV15" s="53"/>
      <c r="AW15" s="54"/>
      <c r="AX15" s="55"/>
      <c r="AY15" s="50"/>
      <c r="AZ15" s="52"/>
      <c r="BA15" s="53"/>
      <c r="BB15" s="54"/>
      <c r="BC15" s="55"/>
      <c r="BD15" s="50"/>
      <c r="BE15" s="52"/>
      <c r="BF15" s="53"/>
      <c r="BG15" s="54"/>
      <c r="BH15" s="55"/>
      <c r="BI15" s="50"/>
      <c r="BJ15" s="52"/>
      <c r="BK15" s="53"/>
      <c r="BL15" s="54"/>
      <c r="BM15" s="55"/>
      <c r="BN15" s="50"/>
      <c r="BO15" s="52"/>
      <c r="BP15" s="53"/>
      <c r="BQ15" s="54"/>
      <c r="BR15" s="55"/>
      <c r="BS15" s="50"/>
      <c r="BT15" s="52"/>
      <c r="BU15" s="53"/>
      <c r="BV15" s="54"/>
      <c r="BW15" s="55"/>
      <c r="BX15" s="50"/>
      <c r="BY15" s="52"/>
      <c r="BZ15" s="53"/>
      <c r="CA15" s="54"/>
      <c r="CB15" s="55"/>
      <c r="CC15" s="50"/>
    </row>
    <row r="16" spans="1:81" ht="13.5" thickBot="1" x14ac:dyDescent="0.25">
      <c r="A16" s="32" t="s">
        <v>94</v>
      </c>
      <c r="B16" s="47">
        <v>4.7</v>
      </c>
      <c r="C16" s="47">
        <v>3.1</v>
      </c>
      <c r="D16" s="47">
        <v>5</v>
      </c>
      <c r="E16" s="47">
        <v>5</v>
      </c>
      <c r="F16" s="13">
        <f t="shared" si="15"/>
        <v>17.8</v>
      </c>
      <c r="G16" s="48"/>
      <c r="H16" s="48"/>
      <c r="I16" s="49"/>
      <c r="J16" s="49"/>
      <c r="K16" s="50"/>
      <c r="L16" s="48"/>
      <c r="M16" s="48"/>
      <c r="N16" s="49"/>
      <c r="O16" s="49"/>
      <c r="P16" s="50"/>
      <c r="Q16" s="48"/>
      <c r="R16" s="48"/>
      <c r="S16" s="49"/>
      <c r="T16" s="49"/>
      <c r="U16" s="49"/>
      <c r="V16" s="51"/>
      <c r="W16" s="48"/>
      <c r="X16" s="49"/>
      <c r="Y16" s="49"/>
      <c r="Z16" s="50"/>
      <c r="AA16" s="52"/>
      <c r="AB16" s="53"/>
      <c r="AC16" s="54"/>
      <c r="AD16" s="55"/>
      <c r="AE16" s="50"/>
      <c r="AF16" s="52"/>
      <c r="AG16" s="53"/>
      <c r="AH16" s="54"/>
      <c r="AI16" s="55"/>
      <c r="AJ16" s="50"/>
      <c r="AK16" s="52"/>
      <c r="AL16" s="53"/>
      <c r="AM16" s="54"/>
      <c r="AN16" s="55"/>
      <c r="AO16" s="50"/>
      <c r="AP16" s="52"/>
      <c r="AQ16" s="53"/>
      <c r="AR16" s="54"/>
      <c r="AS16" s="55"/>
      <c r="AT16" s="50"/>
      <c r="AU16" s="52"/>
      <c r="AV16" s="53"/>
      <c r="AW16" s="54"/>
      <c r="AX16" s="55"/>
      <c r="AY16" s="50"/>
      <c r="AZ16" s="52"/>
      <c r="BA16" s="53"/>
      <c r="BB16" s="54"/>
      <c r="BC16" s="55"/>
      <c r="BD16" s="50"/>
      <c r="BE16" s="52"/>
      <c r="BF16" s="53"/>
      <c r="BG16" s="54"/>
      <c r="BH16" s="55"/>
      <c r="BI16" s="50"/>
      <c r="BJ16" s="52"/>
      <c r="BK16" s="53"/>
      <c r="BL16" s="54"/>
      <c r="BM16" s="55"/>
      <c r="BN16" s="50"/>
      <c r="BO16" s="52"/>
      <c r="BP16" s="53"/>
      <c r="BQ16" s="54"/>
      <c r="BR16" s="55"/>
      <c r="BS16" s="50"/>
      <c r="BT16" s="52"/>
      <c r="BU16" s="53"/>
      <c r="BV16" s="54"/>
      <c r="BW16" s="55"/>
      <c r="BX16" s="50"/>
      <c r="BY16" s="52"/>
      <c r="BZ16" s="53"/>
      <c r="CA16" s="54"/>
      <c r="CB16" s="55"/>
      <c r="CC16" s="50"/>
    </row>
    <row r="17" spans="1:81" ht="13.5" thickBot="1" x14ac:dyDescent="0.25">
      <c r="A17" s="56" t="s">
        <v>95</v>
      </c>
      <c r="B17" s="57">
        <f>SUM(B6:B16)</f>
        <v>366.49999999999994</v>
      </c>
      <c r="C17" s="57">
        <f>SUM(C6:C16)</f>
        <v>244.29999999999998</v>
      </c>
      <c r="D17" s="57">
        <f>SUM(D6:D16)</f>
        <v>250.6</v>
      </c>
      <c r="E17" s="57">
        <f>SUM(E6:E16)</f>
        <v>307</v>
      </c>
      <c r="F17" s="58">
        <f t="shared" si="15"/>
        <v>1168.4000000000001</v>
      </c>
      <c r="G17" s="57">
        <f t="shared" ref="G17:BR17" si="16">SUM(G5:G13)</f>
        <v>213.86999999999998</v>
      </c>
      <c r="H17" s="57">
        <f t="shared" si="16"/>
        <v>223.79999999999998</v>
      </c>
      <c r="I17" s="57">
        <f t="shared" si="16"/>
        <v>294.60000000000002</v>
      </c>
      <c r="J17" s="57">
        <f t="shared" si="16"/>
        <v>296.2</v>
      </c>
      <c r="K17" s="59">
        <f t="shared" si="16"/>
        <v>1015.87</v>
      </c>
      <c r="L17" s="57">
        <f t="shared" si="16"/>
        <v>215.39999999999998</v>
      </c>
      <c r="M17" s="57">
        <f t="shared" si="16"/>
        <v>222.7</v>
      </c>
      <c r="N17" s="57">
        <f t="shared" si="16"/>
        <v>238.79999999999995</v>
      </c>
      <c r="O17" s="57">
        <f t="shared" si="16"/>
        <v>253.39999999999998</v>
      </c>
      <c r="P17" s="59">
        <f t="shared" si="16"/>
        <v>930.30000000000007</v>
      </c>
      <c r="Q17" s="57">
        <f t="shared" si="16"/>
        <v>195.30000000000004</v>
      </c>
      <c r="R17" s="57">
        <f t="shared" si="16"/>
        <v>146.29999999999998</v>
      </c>
      <c r="S17" s="57">
        <f t="shared" si="16"/>
        <v>270.79999999999995</v>
      </c>
      <c r="T17" s="57">
        <f t="shared" si="16"/>
        <v>270.60000000000002</v>
      </c>
      <c r="U17" s="60">
        <f t="shared" si="16"/>
        <v>883</v>
      </c>
      <c r="V17" s="61">
        <f t="shared" si="16"/>
        <v>174.9</v>
      </c>
      <c r="W17" s="57">
        <f t="shared" si="16"/>
        <v>184.11799999999999</v>
      </c>
      <c r="X17" s="57">
        <f t="shared" si="16"/>
        <v>286.89999999999998</v>
      </c>
      <c r="Y17" s="57">
        <f t="shared" si="16"/>
        <v>294.7</v>
      </c>
      <c r="Z17" s="59">
        <f t="shared" si="16"/>
        <v>940.61799999999994</v>
      </c>
      <c r="AA17" s="62">
        <f t="shared" si="16"/>
        <v>178.33599999999998</v>
      </c>
      <c r="AB17" s="63">
        <f t="shared" si="16"/>
        <v>190.87974799999998</v>
      </c>
      <c r="AC17" s="64">
        <f t="shared" si="16"/>
        <v>170.10000000000002</v>
      </c>
      <c r="AD17" s="65">
        <f t="shared" si="16"/>
        <v>234.00000000000003</v>
      </c>
      <c r="AE17" s="59">
        <f t="shared" si="16"/>
        <v>773.31574799999999</v>
      </c>
      <c r="AF17" s="62">
        <f t="shared" si="16"/>
        <v>140.02110944</v>
      </c>
      <c r="AG17" s="63">
        <f t="shared" si="16"/>
        <v>157.303</v>
      </c>
      <c r="AH17" s="64">
        <f t="shared" si="16"/>
        <v>175.78966299999996</v>
      </c>
      <c r="AI17" s="65">
        <f t="shared" si="16"/>
        <v>287.54796439999996</v>
      </c>
      <c r="AJ17" s="59">
        <f t="shared" si="16"/>
        <v>760.66173684</v>
      </c>
      <c r="AK17" s="62">
        <f t="shared" si="16"/>
        <v>126.76857697</v>
      </c>
      <c r="AL17" s="63">
        <f t="shared" si="16"/>
        <v>161.32311763999999</v>
      </c>
      <c r="AM17" s="64">
        <f t="shared" si="16"/>
        <v>224.76907006000002</v>
      </c>
      <c r="AN17" s="65">
        <f t="shared" si="16"/>
        <v>304.60203468999998</v>
      </c>
      <c r="AO17" s="59">
        <f t="shared" si="16"/>
        <v>817.46279935999996</v>
      </c>
      <c r="AP17" s="62">
        <f t="shared" si="16"/>
        <v>173.21236663999997</v>
      </c>
      <c r="AQ17" s="63">
        <f t="shared" si="16"/>
        <v>286.56808783000002</v>
      </c>
      <c r="AR17" s="64">
        <f t="shared" si="16"/>
        <v>350.53377288999997</v>
      </c>
      <c r="AS17" s="65">
        <f t="shared" si="16"/>
        <v>313.09174767000002</v>
      </c>
      <c r="AT17" s="59">
        <f t="shared" si="16"/>
        <v>1123.4059750300003</v>
      </c>
      <c r="AU17" s="62">
        <f t="shared" si="16"/>
        <v>181.52614301000003</v>
      </c>
      <c r="AV17" s="63">
        <f t="shared" si="16"/>
        <v>231.87858093</v>
      </c>
      <c r="AW17" s="64">
        <f t="shared" si="16"/>
        <v>307.63756564000005</v>
      </c>
      <c r="AX17" s="65">
        <f t="shared" si="16"/>
        <v>329.77770237999999</v>
      </c>
      <c r="AY17" s="59">
        <f t="shared" si="16"/>
        <v>1050.8199919600002</v>
      </c>
      <c r="AZ17" s="62">
        <f t="shared" si="16"/>
        <v>198.38684797999997</v>
      </c>
      <c r="BA17" s="63">
        <f t="shared" si="16"/>
        <v>238.61745548000002</v>
      </c>
      <c r="BB17" s="64">
        <f t="shared" si="16"/>
        <v>229.34873379999999</v>
      </c>
      <c r="BC17" s="65">
        <f t="shared" si="16"/>
        <v>272.62597677999997</v>
      </c>
      <c r="BD17" s="59">
        <f t="shared" si="16"/>
        <v>938.97901404000004</v>
      </c>
      <c r="BE17" s="62">
        <f t="shared" si="16"/>
        <v>190.26509443</v>
      </c>
      <c r="BF17" s="63">
        <f t="shared" si="16"/>
        <v>242.35385197000005</v>
      </c>
      <c r="BG17" s="64">
        <f t="shared" si="16"/>
        <v>304.13361583000005</v>
      </c>
      <c r="BH17" s="65">
        <f t="shared" si="16"/>
        <v>316.57817345000001</v>
      </c>
      <c r="BI17" s="59">
        <f t="shared" si="16"/>
        <v>1053.3307356800001</v>
      </c>
      <c r="BJ17" s="62">
        <f t="shared" si="16"/>
        <v>212.94810718999997</v>
      </c>
      <c r="BK17" s="63">
        <f t="shared" si="16"/>
        <v>181.93428974</v>
      </c>
      <c r="BL17" s="64">
        <f t="shared" si="16"/>
        <v>263.57371882000001</v>
      </c>
      <c r="BM17" s="65">
        <f t="shared" si="16"/>
        <v>331.96973270999996</v>
      </c>
      <c r="BN17" s="59">
        <f t="shared" si="16"/>
        <v>990.42584845999988</v>
      </c>
      <c r="BO17" s="62">
        <f t="shared" si="16"/>
        <v>263.89149228000002</v>
      </c>
      <c r="BP17" s="63">
        <f t="shared" si="16"/>
        <v>231.86601773999993</v>
      </c>
      <c r="BQ17" s="64">
        <f t="shared" si="16"/>
        <v>330.16030761999997</v>
      </c>
      <c r="BR17" s="65">
        <f t="shared" si="16"/>
        <v>363.69762044999999</v>
      </c>
      <c r="BS17" s="59">
        <f t="shared" ref="BS17:BY17" si="17">SUM(BS5:BS13)</f>
        <v>1189.61543809</v>
      </c>
      <c r="BT17" s="62">
        <f t="shared" si="17"/>
        <v>380.16830221999987</v>
      </c>
      <c r="BU17" s="63">
        <f t="shared" si="17"/>
        <v>340.7584273199999</v>
      </c>
      <c r="BV17" s="64">
        <f t="shared" si="17"/>
        <v>383.72962004000004</v>
      </c>
      <c r="BW17" s="65">
        <f t="shared" si="17"/>
        <v>545.65097785</v>
      </c>
      <c r="BX17" s="59">
        <f t="shared" si="17"/>
        <v>1650.30732743</v>
      </c>
      <c r="BY17" s="62">
        <f t="shared" si="17"/>
        <v>360.73735241000003</v>
      </c>
      <c r="BZ17" s="63">
        <f>SUM(BZ5:BZ13)</f>
        <v>336.9130662</v>
      </c>
      <c r="CA17" s="64">
        <f t="shared" ref="CA17:CC17" si="18">SUM(CA5:CA13)</f>
        <v>0</v>
      </c>
      <c r="CB17" s="65">
        <f t="shared" si="18"/>
        <v>0</v>
      </c>
      <c r="CC17" s="59">
        <f t="shared" si="18"/>
        <v>697.65041861000009</v>
      </c>
    </row>
    <row r="19" spans="1:81" ht="13.5" thickBot="1" x14ac:dyDescent="0.25">
      <c r="A19" s="3" t="s">
        <v>96</v>
      </c>
      <c r="B19" s="3"/>
      <c r="C19" s="3"/>
      <c r="D19" s="3"/>
      <c r="E19" s="3"/>
      <c r="F19" s="3"/>
    </row>
    <row r="20" spans="1:81" ht="26.25" thickBot="1" x14ac:dyDescent="0.25">
      <c r="A20" s="56" t="s">
        <v>2</v>
      </c>
      <c r="B20" s="5" t="s">
        <v>3</v>
      </c>
      <c r="C20" s="5" t="s">
        <v>4</v>
      </c>
      <c r="D20" s="5" t="s">
        <v>5</v>
      </c>
      <c r="E20" s="5" t="s">
        <v>6</v>
      </c>
      <c r="F20" s="5" t="s">
        <v>7</v>
      </c>
      <c r="G20" s="5" t="s">
        <v>8</v>
      </c>
      <c r="H20" s="5" t="s">
        <v>9</v>
      </c>
      <c r="I20" s="5" t="s">
        <v>10</v>
      </c>
      <c r="J20" s="5" t="s">
        <v>11</v>
      </c>
      <c r="K20" s="6" t="s">
        <v>12</v>
      </c>
      <c r="L20" s="5" t="s">
        <v>13</v>
      </c>
      <c r="M20" s="5" t="s">
        <v>14</v>
      </c>
      <c r="N20" s="5" t="s">
        <v>15</v>
      </c>
      <c r="O20" s="5" t="s">
        <v>16</v>
      </c>
      <c r="P20" s="6" t="s">
        <v>17</v>
      </c>
      <c r="Q20" s="5" t="s">
        <v>18</v>
      </c>
      <c r="R20" s="5" t="s">
        <v>19</v>
      </c>
      <c r="S20" s="5" t="s">
        <v>20</v>
      </c>
      <c r="T20" s="5" t="s">
        <v>21</v>
      </c>
      <c r="U20" s="6" t="s">
        <v>22</v>
      </c>
      <c r="V20" s="5" t="s">
        <v>23</v>
      </c>
      <c r="W20" s="5" t="s">
        <v>24</v>
      </c>
      <c r="X20" s="5" t="s">
        <v>25</v>
      </c>
      <c r="Y20" s="5" t="s">
        <v>26</v>
      </c>
      <c r="Z20" s="6" t="s">
        <v>27</v>
      </c>
      <c r="AA20" s="8" t="s">
        <v>28</v>
      </c>
      <c r="AB20" s="8" t="s">
        <v>29</v>
      </c>
      <c r="AC20" s="9" t="s">
        <v>30</v>
      </c>
      <c r="AD20" s="9" t="s">
        <v>31</v>
      </c>
      <c r="AE20" s="66" t="s">
        <v>32</v>
      </c>
      <c r="AF20" s="7" t="s">
        <v>33</v>
      </c>
      <c r="AG20" s="8" t="s">
        <v>34</v>
      </c>
      <c r="AH20" s="9" t="s">
        <v>35</v>
      </c>
      <c r="AI20" s="6" t="s">
        <v>36</v>
      </c>
      <c r="AJ20" s="6" t="s">
        <v>37</v>
      </c>
      <c r="AK20" s="7" t="s">
        <v>38</v>
      </c>
      <c r="AL20" s="8" t="s">
        <v>39</v>
      </c>
      <c r="AM20" s="9" t="s">
        <v>40</v>
      </c>
      <c r="AN20" s="6" t="s">
        <v>41</v>
      </c>
      <c r="AO20" s="6" t="s">
        <v>42</v>
      </c>
      <c r="AP20" s="7" t="s">
        <v>43</v>
      </c>
      <c r="AQ20" s="8" t="s">
        <v>44</v>
      </c>
      <c r="AR20" s="9" t="s">
        <v>45</v>
      </c>
      <c r="AS20" s="6" t="s">
        <v>46</v>
      </c>
      <c r="AT20" s="6" t="s">
        <v>47</v>
      </c>
      <c r="AU20" s="7" t="s">
        <v>48</v>
      </c>
      <c r="AV20" s="8" t="s">
        <v>49</v>
      </c>
      <c r="AW20" s="9" t="s">
        <v>50</v>
      </c>
      <c r="AX20" s="6" t="s">
        <v>51</v>
      </c>
      <c r="AY20" s="6" t="s">
        <v>52</v>
      </c>
      <c r="AZ20" s="7" t="s">
        <v>53</v>
      </c>
      <c r="BA20" s="8" t="s">
        <v>54</v>
      </c>
      <c r="BB20" s="9" t="s">
        <v>55</v>
      </c>
      <c r="BC20" s="6" t="s">
        <v>56</v>
      </c>
      <c r="BD20" s="6" t="s">
        <v>57</v>
      </c>
      <c r="BE20" s="7" t="s">
        <v>58</v>
      </c>
      <c r="BF20" s="8" t="s">
        <v>59</v>
      </c>
      <c r="BG20" s="9" t="s">
        <v>60</v>
      </c>
      <c r="BH20" s="6" t="s">
        <v>61</v>
      </c>
      <c r="BI20" s="6" t="s">
        <v>62</v>
      </c>
      <c r="BJ20" s="7" t="s">
        <v>63</v>
      </c>
      <c r="BK20" s="8" t="s">
        <v>64</v>
      </c>
      <c r="BL20" s="9" t="s">
        <v>65</v>
      </c>
      <c r="BM20" s="6" t="s">
        <v>66</v>
      </c>
      <c r="BN20" s="6" t="s">
        <v>67</v>
      </c>
      <c r="BO20" s="7" t="s">
        <v>68</v>
      </c>
      <c r="BP20" s="8" t="s">
        <v>69</v>
      </c>
      <c r="BQ20" s="9" t="s">
        <v>70</v>
      </c>
      <c r="BR20" s="6" t="s">
        <v>71</v>
      </c>
      <c r="BS20" s="6" t="s">
        <v>72</v>
      </c>
      <c r="BT20" s="7" t="s">
        <v>73</v>
      </c>
      <c r="BU20" s="8" t="s">
        <v>74</v>
      </c>
      <c r="BV20" s="9" t="s">
        <v>75</v>
      </c>
      <c r="BW20" s="6" t="s">
        <v>76</v>
      </c>
      <c r="BX20" s="6" t="s">
        <v>77</v>
      </c>
      <c r="BY20" s="7" t="s">
        <v>78</v>
      </c>
      <c r="BZ20" s="8" t="s">
        <v>79</v>
      </c>
      <c r="CA20" s="9" t="s">
        <v>80</v>
      </c>
      <c r="CB20" s="6" t="s">
        <v>81</v>
      </c>
      <c r="CC20" s="6" t="s">
        <v>82</v>
      </c>
    </row>
    <row r="21" spans="1:81" x14ac:dyDescent="0.2">
      <c r="A21" s="11" t="s">
        <v>83</v>
      </c>
      <c r="B21" s="12">
        <v>46.9</v>
      </c>
      <c r="C21" s="12">
        <v>32.200000000000003</v>
      </c>
      <c r="D21" s="12">
        <v>23</v>
      </c>
      <c r="E21" s="12">
        <v>19.2</v>
      </c>
      <c r="F21" s="13">
        <f>SUM(B21:E21)</f>
        <v>121.3</v>
      </c>
      <c r="G21" s="14">
        <v>13.1</v>
      </c>
      <c r="H21" s="14">
        <v>9.1999999999999993</v>
      </c>
      <c r="I21" s="15">
        <v>12.6</v>
      </c>
      <c r="J21" s="16">
        <v>10.199999999999999</v>
      </c>
      <c r="K21" s="17">
        <f>SUM(G21:J21)</f>
        <v>45.099999999999994</v>
      </c>
      <c r="L21" s="14">
        <f>17.2</f>
        <v>17.2</v>
      </c>
      <c r="M21" s="14">
        <v>8.6</v>
      </c>
      <c r="N21" s="15">
        <v>10.7</v>
      </c>
      <c r="O21" s="16">
        <v>7.5</v>
      </c>
      <c r="P21" s="17">
        <f>SUM(L21:O21)</f>
        <v>44</v>
      </c>
      <c r="Q21" s="14">
        <v>11.7</v>
      </c>
      <c r="R21" s="14">
        <v>-3.6</v>
      </c>
      <c r="S21" s="15">
        <v>8</v>
      </c>
      <c r="T21" s="16">
        <v>9.6</v>
      </c>
      <c r="U21" s="17">
        <f>SUM(Q21:T21)</f>
        <v>25.700000000000003</v>
      </c>
      <c r="V21" s="14">
        <v>-6.1</v>
      </c>
      <c r="W21" s="14">
        <v>7.9817839042185934</v>
      </c>
      <c r="X21" s="15">
        <v>7.8</v>
      </c>
      <c r="Y21" s="16">
        <v>9.3000000000000007</v>
      </c>
      <c r="Z21" s="17">
        <f>SUM(V21:Y21)</f>
        <v>18.981783904218595</v>
      </c>
      <c r="AA21" s="19">
        <v>7.9820000000000002</v>
      </c>
      <c r="AB21" s="19">
        <v>9.7735993918662096</v>
      </c>
      <c r="AC21" s="31">
        <v>4.8</v>
      </c>
      <c r="AD21" s="31">
        <v>4.4000000000000004</v>
      </c>
      <c r="AE21" s="67">
        <f>SUM(AA21:AD21)</f>
        <v>26.955599391866208</v>
      </c>
      <c r="AF21" s="68">
        <v>5.8609999999999998</v>
      </c>
      <c r="AG21" s="22">
        <v>4.5030000000000001</v>
      </c>
      <c r="AH21" s="69">
        <v>8.3000000000000007</v>
      </c>
      <c r="AI21" s="70">
        <v>-1.64540863767962</v>
      </c>
      <c r="AJ21" s="67">
        <f>SUM(AF21:AI21)</f>
        <v>17.018591362320382</v>
      </c>
      <c r="AK21" s="68">
        <v>3.8801293380462698</v>
      </c>
      <c r="AL21" s="22">
        <v>4.8762243161094201</v>
      </c>
      <c r="AM21" s="69">
        <v>3.51273464143584</v>
      </c>
      <c r="AN21" s="70">
        <v>5.8754627327476703</v>
      </c>
      <c r="AO21" s="67">
        <f>SUM(AK21:AN21)</f>
        <v>18.144551028339201</v>
      </c>
      <c r="AP21" s="68">
        <v>5.8389553426635556</v>
      </c>
      <c r="AQ21" s="22">
        <v>7.6750936682745401</v>
      </c>
      <c r="AR21" s="69">
        <v>6.8462441121758726</v>
      </c>
      <c r="AS21" s="70">
        <v>-3.7899756999301415</v>
      </c>
      <c r="AT21" s="67">
        <f>SUM(AP21:AS21)</f>
        <v>16.570317423183827</v>
      </c>
      <c r="AU21" s="68">
        <v>4.9639909281357726</v>
      </c>
      <c r="AV21" s="22">
        <v>2.8624101495894121</v>
      </c>
      <c r="AW21" s="69">
        <v>19.296244532758312</v>
      </c>
      <c r="AX21" s="70">
        <v>-4.3711478675206985</v>
      </c>
      <c r="AY21" s="67">
        <f>SUM(AU21:AX21)</f>
        <v>22.751497742962798</v>
      </c>
      <c r="AZ21" s="68">
        <v>8.334058879210378</v>
      </c>
      <c r="BA21" s="22">
        <v>8.4189899647013409</v>
      </c>
      <c r="BB21" s="69">
        <v>7.7907520991514065</v>
      </c>
      <c r="BC21" s="70">
        <v>-2.1088623401298809</v>
      </c>
      <c r="BD21" s="67">
        <f>SUM(AZ21:BC21)</f>
        <v>22.434938602933244</v>
      </c>
      <c r="BE21" s="68">
        <v>-0.54210484373659618</v>
      </c>
      <c r="BF21" s="22">
        <v>6.0139868221305104</v>
      </c>
      <c r="BG21" s="69">
        <v>3.8210555087878961</v>
      </c>
      <c r="BH21" s="70">
        <v>-13.25060701502661</v>
      </c>
      <c r="BI21" s="67">
        <f>SUM(BE21:BH21)</f>
        <v>-3.9576695278448</v>
      </c>
      <c r="BJ21" s="68">
        <v>1.5278434954507438</v>
      </c>
      <c r="BK21" s="22">
        <v>-7.2853846987578699</v>
      </c>
      <c r="BL21" s="69">
        <v>-4.0901664839304814</v>
      </c>
      <c r="BM21" s="70">
        <v>3.9336978447938549</v>
      </c>
      <c r="BN21" s="67">
        <f>SUM(BJ21:BM21)</f>
        <v>-5.9140098424437522</v>
      </c>
      <c r="BO21" s="68">
        <v>10.798116383544823</v>
      </c>
      <c r="BP21" s="22">
        <v>13.050709168806664</v>
      </c>
      <c r="BQ21" s="69">
        <v>20.955726514634023</v>
      </c>
      <c r="BR21" s="70">
        <v>14.218184869713077</v>
      </c>
      <c r="BS21" s="67">
        <f>SUM(BO21:BR21)</f>
        <v>59.022736936698585</v>
      </c>
      <c r="BT21" s="68">
        <v>12.524532076621178</v>
      </c>
      <c r="BU21" s="22">
        <v>21.557913726690789</v>
      </c>
      <c r="BV21" s="69">
        <v>21.462013185024414</v>
      </c>
      <c r="BW21" s="70">
        <v>17.793591939656608</v>
      </c>
      <c r="BX21" s="67">
        <f>SUM(BT21:BW21)</f>
        <v>73.338050927992995</v>
      </c>
      <c r="BY21" s="68">
        <v>13.921578191566036</v>
      </c>
      <c r="BZ21" s="22">
        <v>-3.6414503051554945</v>
      </c>
      <c r="CA21" s="69"/>
      <c r="CB21" s="70"/>
      <c r="CC21" s="67">
        <f>SUM(BY21:CB21)</f>
        <v>10.280127886410542</v>
      </c>
    </row>
    <row r="22" spans="1:81" x14ac:dyDescent="0.2">
      <c r="A22" s="24" t="s">
        <v>84</v>
      </c>
      <c r="B22" s="13">
        <v>43.9</v>
      </c>
      <c r="C22" s="13">
        <v>29.9</v>
      </c>
      <c r="D22" s="13">
        <v>22.7</v>
      </c>
      <c r="E22" s="13">
        <v>36.200000000000003</v>
      </c>
      <c r="F22" s="13">
        <f>SUM(B22:E22)</f>
        <v>132.69999999999999</v>
      </c>
      <c r="G22" s="25">
        <v>11.4</v>
      </c>
      <c r="H22" s="25">
        <v>18.27</v>
      </c>
      <c r="I22" s="16">
        <v>25.17</v>
      </c>
      <c r="J22" s="16">
        <v>27.8</v>
      </c>
      <c r="K22" s="17">
        <f t="shared" ref="K22:K29" si="19">SUM(G22:J22)</f>
        <v>82.64</v>
      </c>
      <c r="L22" s="25">
        <v>11.1</v>
      </c>
      <c r="M22" s="25">
        <v>24.4</v>
      </c>
      <c r="N22" s="16">
        <v>24.6</v>
      </c>
      <c r="O22" s="16">
        <v>21.1</v>
      </c>
      <c r="P22" s="17">
        <f t="shared" ref="P22:P29" si="20">SUM(L22:O22)</f>
        <v>81.2</v>
      </c>
      <c r="Q22" s="25">
        <v>15.1</v>
      </c>
      <c r="R22" s="25">
        <v>14.2</v>
      </c>
      <c r="S22" s="16">
        <v>30</v>
      </c>
      <c r="T22" s="16">
        <v>31.2</v>
      </c>
      <c r="U22" s="17">
        <f t="shared" ref="U22:U29" si="21">SUM(Q22:T22)</f>
        <v>90.5</v>
      </c>
      <c r="V22" s="25">
        <v>23.1</v>
      </c>
      <c r="W22" s="25">
        <v>14.837303821952355</v>
      </c>
      <c r="X22" s="16">
        <v>32.5</v>
      </c>
      <c r="Y22" s="16">
        <v>30.7</v>
      </c>
      <c r="Z22" s="17">
        <f t="shared" ref="Z22:Z29" si="22">SUM(V22:Y22)</f>
        <v>101.13730382195236</v>
      </c>
      <c r="AA22" s="27">
        <v>15.4</v>
      </c>
      <c r="AB22" s="27">
        <v>22.2</v>
      </c>
      <c r="AC22" s="28">
        <v>20.5</v>
      </c>
      <c r="AD22" s="28">
        <v>33.200000000000003</v>
      </c>
      <c r="AE22" s="67">
        <f t="shared" ref="AE22:AE29" si="23">SUM(AA22:AD22)</f>
        <v>91.300000000000011</v>
      </c>
      <c r="AF22" s="71">
        <v>13.094520004927899</v>
      </c>
      <c r="AG22" s="29">
        <v>13.664999999999999</v>
      </c>
      <c r="AH22" s="72">
        <v>16.355854289071701</v>
      </c>
      <c r="AI22" s="28">
        <v>51.742722882413901</v>
      </c>
      <c r="AJ22" s="67">
        <f t="shared" ref="AJ22:AJ29" si="24">SUM(AF22:AI22)</f>
        <v>94.858097176413509</v>
      </c>
      <c r="AK22" s="71">
        <v>11.1485502276135</v>
      </c>
      <c r="AL22" s="29">
        <v>23.601924392758001</v>
      </c>
      <c r="AM22" s="72">
        <v>30.885369636033001</v>
      </c>
      <c r="AN22" s="28">
        <v>43.216783990828198</v>
      </c>
      <c r="AO22" s="67">
        <f t="shared" ref="AO22:AO29" si="25">SUM(AK22:AN22)</f>
        <v>108.8526282472327</v>
      </c>
      <c r="AP22" s="71">
        <v>18.031066494501832</v>
      </c>
      <c r="AQ22" s="29">
        <v>25.356059010867675</v>
      </c>
      <c r="AR22" s="72">
        <v>43.857713297632465</v>
      </c>
      <c r="AS22" s="28">
        <v>42.438190453543982</v>
      </c>
      <c r="AT22" s="67">
        <f t="shared" ref="AT22:AT29" si="26">SUM(AP22:AS22)</f>
        <v>129.68302925654598</v>
      </c>
      <c r="AU22" s="71">
        <v>13.153925542296472</v>
      </c>
      <c r="AV22" s="29">
        <v>34.607348972226582</v>
      </c>
      <c r="AW22" s="72">
        <v>20.764709668279721</v>
      </c>
      <c r="AX22" s="28">
        <v>40.926351580482226</v>
      </c>
      <c r="AY22" s="67">
        <f t="shared" ref="AY22:AY29" si="27">SUM(AU22:AX22)</f>
        <v>109.45233576328499</v>
      </c>
      <c r="AZ22" s="71">
        <v>16.799332070332515</v>
      </c>
      <c r="BA22" s="29">
        <v>25.678220746235741</v>
      </c>
      <c r="BB22" s="72">
        <v>27.559691123269321</v>
      </c>
      <c r="BC22" s="28">
        <v>40.753292700564337</v>
      </c>
      <c r="BD22" s="67">
        <f t="shared" ref="BD22:BD29" si="28">SUM(AZ22:BC22)</f>
        <v>110.79053664040191</v>
      </c>
      <c r="BE22" s="71">
        <v>27.980974177222425</v>
      </c>
      <c r="BF22" s="29">
        <v>35.309278928684812</v>
      </c>
      <c r="BG22" s="72">
        <v>37.857515528126967</v>
      </c>
      <c r="BH22" s="28">
        <v>44.65524171449443</v>
      </c>
      <c r="BI22" s="67">
        <f t="shared" ref="BI22:BI29" si="29">SUM(BE22:BH22)</f>
        <v>145.80301034852863</v>
      </c>
      <c r="BJ22" s="71">
        <v>20.611842539980227</v>
      </c>
      <c r="BK22" s="29">
        <v>22.37577543010012</v>
      </c>
      <c r="BL22" s="72">
        <v>29.280342606978625</v>
      </c>
      <c r="BM22" s="28">
        <v>54.568841077938302</v>
      </c>
      <c r="BN22" s="67">
        <f t="shared" ref="BN22:BN29" si="30">SUM(BJ22:BM22)</f>
        <v>126.83680165499727</v>
      </c>
      <c r="BO22" s="71">
        <v>26.375104584527229</v>
      </c>
      <c r="BP22" s="29">
        <v>26.610137154761283</v>
      </c>
      <c r="BQ22" s="72">
        <v>31.739859058903885</v>
      </c>
      <c r="BR22" s="28">
        <v>35.915059470101873</v>
      </c>
      <c r="BS22" s="67">
        <f t="shared" ref="BS22:BS29" si="31">SUM(BO22:BR22)</f>
        <v>120.64016026829427</v>
      </c>
      <c r="BT22" s="71">
        <v>49.567797812859958</v>
      </c>
      <c r="BU22" s="29">
        <v>30.769803587531293</v>
      </c>
      <c r="BV22" s="72">
        <v>38.29943348270249</v>
      </c>
      <c r="BW22" s="28">
        <v>51.788423400629448</v>
      </c>
      <c r="BX22" s="67">
        <f t="shared" ref="BX22:BX29" si="32">SUM(BT22:BW22)</f>
        <v>170.4254582837232</v>
      </c>
      <c r="BY22" s="71">
        <v>45.367925951674067</v>
      </c>
      <c r="BZ22" s="29">
        <v>44.892556527663217</v>
      </c>
      <c r="CA22" s="72"/>
      <c r="CB22" s="28"/>
      <c r="CC22" s="67">
        <f t="shared" ref="CC22:CC29" si="33">SUM(BY22:CB22)</f>
        <v>90.260482479337284</v>
      </c>
    </row>
    <row r="23" spans="1:81" x14ac:dyDescent="0.2">
      <c r="A23" s="11" t="s">
        <v>85</v>
      </c>
      <c r="B23" s="12">
        <v>0.9</v>
      </c>
      <c r="C23" s="12">
        <v>0.6</v>
      </c>
      <c r="D23" s="12">
        <v>1.2</v>
      </c>
      <c r="E23" s="12">
        <v>0.5</v>
      </c>
      <c r="F23" s="13">
        <f>SUM(B23:E23)</f>
        <v>3.2</v>
      </c>
      <c r="G23" s="14">
        <v>0.57999999999999996</v>
      </c>
      <c r="H23" s="14">
        <v>0.37</v>
      </c>
      <c r="I23" s="15">
        <v>0.89</v>
      </c>
      <c r="J23" s="16">
        <v>0.8</v>
      </c>
      <c r="K23" s="17">
        <f>SUM(G23:J23)</f>
        <v>2.6399999999999997</v>
      </c>
      <c r="L23" s="14">
        <v>0.6</v>
      </c>
      <c r="M23" s="14">
        <v>1.9</v>
      </c>
      <c r="N23" s="15">
        <v>1</v>
      </c>
      <c r="O23" s="16">
        <v>0.8</v>
      </c>
      <c r="P23" s="17">
        <f>SUM(L23:O23)</f>
        <v>4.3</v>
      </c>
      <c r="Q23" s="14">
        <v>1.4</v>
      </c>
      <c r="R23" s="14">
        <v>1.4</v>
      </c>
      <c r="S23" s="15">
        <v>1.2</v>
      </c>
      <c r="T23" s="16">
        <v>0.8</v>
      </c>
      <c r="U23" s="17">
        <f>SUM(Q23:T23)</f>
        <v>4.8</v>
      </c>
      <c r="V23" s="14">
        <v>1.7</v>
      </c>
      <c r="W23" s="14">
        <v>1.2731679847219843</v>
      </c>
      <c r="X23" s="15">
        <v>1.5</v>
      </c>
      <c r="Y23" s="16">
        <v>0.8</v>
      </c>
      <c r="Z23" s="17">
        <f>SUM(V23:Y23)</f>
        <v>5.2731679847219839</v>
      </c>
      <c r="AA23" s="19">
        <v>1.96</v>
      </c>
      <c r="AB23" s="19">
        <v>1.9</v>
      </c>
      <c r="AC23" s="31">
        <v>1.43</v>
      </c>
      <c r="AD23" s="31">
        <v>0.5</v>
      </c>
      <c r="AE23" s="67">
        <f>SUM(AA23:AD23)</f>
        <v>5.79</v>
      </c>
      <c r="AF23" s="68">
        <v>0.49</v>
      </c>
      <c r="AG23" s="22">
        <v>0.64</v>
      </c>
      <c r="AH23" s="69">
        <v>0.78339208773991387</v>
      </c>
      <c r="AI23" s="31">
        <v>1.2218120003187336</v>
      </c>
      <c r="AJ23" s="67">
        <f>SUM(AF23:AI23)</f>
        <v>3.1352040880586474</v>
      </c>
      <c r="AK23" s="68">
        <v>0</v>
      </c>
      <c r="AL23" s="22">
        <v>0.5</v>
      </c>
      <c r="AM23" s="69">
        <v>0.89608096355058908</v>
      </c>
      <c r="AN23" s="31">
        <v>0.58014254931211673</v>
      </c>
      <c r="AO23" s="67">
        <f>SUM(AK23:AN23)</f>
        <v>1.9762235128627057</v>
      </c>
      <c r="AP23" s="68">
        <v>0.47206486726646668</v>
      </c>
      <c r="AQ23" s="22">
        <v>0.63927471377927592</v>
      </c>
      <c r="AR23" s="69">
        <v>0.33821871476888388</v>
      </c>
      <c r="AS23" s="31">
        <v>0.48363694986296957</v>
      </c>
      <c r="AT23" s="67">
        <f>SUM(AP23:AS23)</f>
        <v>1.9331952456775963</v>
      </c>
      <c r="AU23" s="68">
        <v>0.63643595863166269</v>
      </c>
      <c r="AV23" s="22">
        <v>0.49688791254772746</v>
      </c>
      <c r="AW23" s="69">
        <v>0.85249354361507401</v>
      </c>
      <c r="AX23" s="31">
        <v>1.4320679060563455</v>
      </c>
      <c r="AY23" s="67">
        <f>SUM(AU23:AX23)</f>
        <v>3.41788532085081</v>
      </c>
      <c r="AZ23" s="68">
        <v>0.43148782395296781</v>
      </c>
      <c r="BA23" s="22">
        <v>0.33092493519386684</v>
      </c>
      <c r="BB23" s="69">
        <v>0.64202769093345247</v>
      </c>
      <c r="BC23" s="31">
        <v>1.474633468508068</v>
      </c>
      <c r="BD23" s="67">
        <f>SUM(AZ23:BC23)</f>
        <v>2.8790739185883547</v>
      </c>
      <c r="BE23" s="68">
        <v>0.68624367369113315</v>
      </c>
      <c r="BF23" s="22">
        <v>0.75038240641865561</v>
      </c>
      <c r="BG23" s="69">
        <v>0.85319378874921792</v>
      </c>
      <c r="BH23" s="31">
        <v>0.96525096525096532</v>
      </c>
      <c r="BI23" s="67">
        <f>SUM(BE23:BH23)</f>
        <v>3.2550708341099721</v>
      </c>
      <c r="BJ23" s="68">
        <v>9.3772968041158727E-2</v>
      </c>
      <c r="BK23" s="22">
        <v>0.61934418332587815</v>
      </c>
      <c r="BL23" s="69">
        <v>0.54464912052794312</v>
      </c>
      <c r="BM23" s="31">
        <v>0.41768776716587774</v>
      </c>
      <c r="BN23" s="67">
        <f>SUM(BJ23:BM23)</f>
        <v>1.6754540390608579</v>
      </c>
      <c r="BO23" s="68">
        <v>0</v>
      </c>
      <c r="BP23" s="22">
        <v>0.16206173680624705</v>
      </c>
      <c r="BQ23" s="69">
        <v>2.4942577899217069</v>
      </c>
      <c r="BR23" s="31">
        <v>1.3018130043304679</v>
      </c>
      <c r="BS23" s="67">
        <f>SUM(BO23:BR23)</f>
        <v>3.9581325310584221</v>
      </c>
      <c r="BT23" s="68">
        <v>0.64611057923815918</v>
      </c>
      <c r="BU23" s="22">
        <v>2.6058908989702196</v>
      </c>
      <c r="BV23" s="69">
        <v>1.0734319045035268</v>
      </c>
      <c r="BW23" s="31">
        <v>1.3760866035953501</v>
      </c>
      <c r="BX23" s="67">
        <f>SUM(BT23:BW23)</f>
        <v>5.7015199863072556</v>
      </c>
      <c r="BY23" s="68">
        <v>1.3154425727141046</v>
      </c>
      <c r="BZ23" s="22">
        <v>1.0006501862510877</v>
      </c>
      <c r="CA23" s="69"/>
      <c r="CB23" s="31"/>
      <c r="CC23" s="67">
        <f>SUM(BY23:CB23)</f>
        <v>2.3160927589651923</v>
      </c>
    </row>
    <row r="24" spans="1:81" x14ac:dyDescent="0.2">
      <c r="A24" s="11" t="s">
        <v>86</v>
      </c>
      <c r="B24" s="12">
        <v>1.8</v>
      </c>
      <c r="C24" s="12">
        <v>1.2</v>
      </c>
      <c r="D24" s="12">
        <v>0.2</v>
      </c>
      <c r="E24" s="12">
        <v>8</v>
      </c>
      <c r="F24" s="13">
        <f>SUM(B24:E24)</f>
        <v>11.2</v>
      </c>
      <c r="G24" s="14">
        <v>2.09</v>
      </c>
      <c r="H24" s="14">
        <v>1.3</v>
      </c>
      <c r="I24" s="15">
        <v>2.0990000000000002</v>
      </c>
      <c r="J24" s="16">
        <v>5.2</v>
      </c>
      <c r="K24" s="17">
        <f>SUM(G24:J24)</f>
        <v>10.689</v>
      </c>
      <c r="L24" s="14">
        <v>1.5</v>
      </c>
      <c r="M24" s="14">
        <v>1.8</v>
      </c>
      <c r="N24" s="15">
        <v>1.8</v>
      </c>
      <c r="O24" s="16">
        <v>4.5999999999999996</v>
      </c>
      <c r="P24" s="17">
        <f>SUM(L24:O24)</f>
        <v>9.6999999999999993</v>
      </c>
      <c r="Q24" s="14">
        <v>1.3</v>
      </c>
      <c r="R24" s="14">
        <v>1.9</v>
      </c>
      <c r="S24" s="15">
        <v>1.7</v>
      </c>
      <c r="T24" s="16">
        <v>2.2000000000000002</v>
      </c>
      <c r="U24" s="17">
        <f>SUM(Q24:T24)</f>
        <v>7.1000000000000005</v>
      </c>
      <c r="V24" s="14">
        <v>2.7</v>
      </c>
      <c r="W24" s="14">
        <v>1.2976519844281762</v>
      </c>
      <c r="X24" s="15">
        <v>1.9</v>
      </c>
      <c r="Y24" s="16">
        <v>3.7</v>
      </c>
      <c r="Z24" s="17">
        <f>SUM(V24:Y24)</f>
        <v>9.5976519844281754</v>
      </c>
      <c r="AA24" s="19">
        <v>0</v>
      </c>
      <c r="AB24" s="19">
        <v>2.5000000000000001E-2</v>
      </c>
      <c r="AC24" s="31">
        <v>0.5</v>
      </c>
      <c r="AD24" s="31">
        <v>1.8</v>
      </c>
      <c r="AE24" s="67">
        <f>SUM(AA24:AD24)</f>
        <v>2.3250000000000002</v>
      </c>
      <c r="AF24" s="68">
        <v>1.61315757053098</v>
      </c>
      <c r="AG24" s="22">
        <v>1.169</v>
      </c>
      <c r="AH24" s="69">
        <v>0.51938895417156306</v>
      </c>
      <c r="AI24" s="31">
        <v>0.96390342372971405</v>
      </c>
      <c r="AJ24" s="67">
        <f>SUM(AF24:AI24)</f>
        <v>4.2654499484322566</v>
      </c>
      <c r="AK24" s="68">
        <v>2.0573586118251899</v>
      </c>
      <c r="AL24" s="22">
        <v>1.37941059865204</v>
      </c>
      <c r="AM24" s="69">
        <v>1.0710803046675299</v>
      </c>
      <c r="AN24" s="31">
        <v>2.4462677495994298</v>
      </c>
      <c r="AO24" s="67">
        <f>SUM(AK24:AN24)</f>
        <v>6.9541172647441893</v>
      </c>
      <c r="AP24" s="68">
        <v>2.0321004109741199</v>
      </c>
      <c r="AQ24" s="22">
        <v>3.0976125995234498</v>
      </c>
      <c r="AR24" s="69">
        <v>3.2361894024802704</v>
      </c>
      <c r="AS24" s="31">
        <v>3.332795958944597</v>
      </c>
      <c r="AT24" s="67">
        <f>SUM(AP24:AS24)</f>
        <v>11.698698371922438</v>
      </c>
      <c r="AU24" s="68">
        <v>2.2532484752055155</v>
      </c>
      <c r="AV24" s="22">
        <v>1.560751085307809</v>
      </c>
      <c r="AW24" s="69">
        <v>7.7499185116465661</v>
      </c>
      <c r="AX24" s="31">
        <v>10.08213430193199</v>
      </c>
      <c r="AY24" s="67">
        <f>SUM(AU24:AX24)</f>
        <v>21.64605237409188</v>
      </c>
      <c r="AZ24" s="68">
        <v>3.4378792373452711</v>
      </c>
      <c r="BA24" s="22">
        <v>5.7652639126358176</v>
      </c>
      <c r="BB24" s="69">
        <v>8.1143925859758834</v>
      </c>
      <c r="BC24" s="31">
        <v>6.1968635680458277</v>
      </c>
      <c r="BD24" s="67">
        <f>SUM(AZ24:BC24)</f>
        <v>23.514399304002801</v>
      </c>
      <c r="BE24" s="68">
        <v>3.7111473736882736</v>
      </c>
      <c r="BF24" s="22">
        <v>7.662400493520737</v>
      </c>
      <c r="BG24" s="69">
        <v>5.0940704027074677</v>
      </c>
      <c r="BH24" s="31">
        <v>4.1969593864134396</v>
      </c>
      <c r="BI24" s="67">
        <f>SUM(BE24:BH24)</f>
        <v>20.664577656329918</v>
      </c>
      <c r="BJ24" s="68">
        <v>3.2947259041488204</v>
      </c>
      <c r="BK24" s="22">
        <v>2.6716739402332856</v>
      </c>
      <c r="BL24" s="69">
        <v>6.4434973472940316</v>
      </c>
      <c r="BM24" s="31">
        <v>3.7119586382308625</v>
      </c>
      <c r="BN24" s="67">
        <f>SUM(BJ24:BM24)</f>
        <v>16.121855829906998</v>
      </c>
      <c r="BO24" s="68">
        <v>0.25488210192386412</v>
      </c>
      <c r="BP24" s="22">
        <v>0</v>
      </c>
      <c r="BQ24" s="69">
        <v>1.8852009379433561</v>
      </c>
      <c r="BR24" s="31">
        <v>0.4543786813948979</v>
      </c>
      <c r="BS24" s="67">
        <f>SUM(BO24:BR24)</f>
        <v>2.5944617212621184</v>
      </c>
      <c r="BT24" s="68">
        <v>0.17371147148046281</v>
      </c>
      <c r="BU24" s="22">
        <v>0.82800031171722799</v>
      </c>
      <c r="BV24" s="69">
        <v>0.55805991355922702</v>
      </c>
      <c r="BW24" s="31">
        <v>1.4754350468287916</v>
      </c>
      <c r="BX24" s="67">
        <f>SUM(BT24:BW24)</f>
        <v>3.0352067435857091</v>
      </c>
      <c r="BY24" s="68">
        <v>0.35828887416601685</v>
      </c>
      <c r="BZ24" s="22">
        <v>2.8609917926288273</v>
      </c>
      <c r="CA24" s="69"/>
      <c r="CB24" s="31"/>
      <c r="CC24" s="67">
        <f>SUM(BY24:CB24)</f>
        <v>3.2192806667948441</v>
      </c>
    </row>
    <row r="25" spans="1:81" x14ac:dyDescent="0.2">
      <c r="A25" s="11" t="s">
        <v>87</v>
      </c>
      <c r="B25" s="12">
        <v>1.8</v>
      </c>
      <c r="C25" s="12">
        <v>1.2</v>
      </c>
      <c r="D25" s="12">
        <v>1.5</v>
      </c>
      <c r="E25" s="12">
        <v>1.6</v>
      </c>
      <c r="F25" s="13">
        <f t="shared" ref="F25:F32" si="34">SUM(B25:E25)</f>
        <v>6.1</v>
      </c>
      <c r="G25" s="14">
        <v>0.53</v>
      </c>
      <c r="H25" s="14">
        <v>2.7</v>
      </c>
      <c r="I25" s="15">
        <v>1.3069999999999999</v>
      </c>
      <c r="J25" s="16">
        <v>1.2</v>
      </c>
      <c r="K25" s="17">
        <f t="shared" si="19"/>
        <v>5.737000000000001</v>
      </c>
      <c r="L25" s="14">
        <v>0.1</v>
      </c>
      <c r="M25" s="14">
        <v>0.3</v>
      </c>
      <c r="N25" s="15">
        <v>0.5</v>
      </c>
      <c r="O25" s="16">
        <v>1</v>
      </c>
      <c r="P25" s="17">
        <f t="shared" si="20"/>
        <v>1.9</v>
      </c>
      <c r="Q25" s="14">
        <v>0.3</v>
      </c>
      <c r="R25" s="14">
        <v>0.2</v>
      </c>
      <c r="S25" s="15">
        <v>0.4</v>
      </c>
      <c r="T25" s="16">
        <v>1</v>
      </c>
      <c r="U25" s="17">
        <f t="shared" si="21"/>
        <v>1.9</v>
      </c>
      <c r="V25" s="14">
        <v>1.4</v>
      </c>
      <c r="W25" s="14">
        <v>0.29380799647430406</v>
      </c>
      <c r="X25" s="15">
        <v>1</v>
      </c>
      <c r="Y25" s="16">
        <v>1.3</v>
      </c>
      <c r="Z25" s="17">
        <f t="shared" si="22"/>
        <v>3.9938079964743043</v>
      </c>
      <c r="AA25" s="19">
        <v>4.5999999999999996</v>
      </c>
      <c r="AB25" s="19">
        <v>1.5</v>
      </c>
      <c r="AC25" s="31">
        <v>0.7</v>
      </c>
      <c r="AD25" s="31">
        <v>0.6</v>
      </c>
      <c r="AE25" s="67">
        <f t="shared" si="23"/>
        <v>7.3999999999999995</v>
      </c>
      <c r="AF25" s="68">
        <v>0.61</v>
      </c>
      <c r="AG25" s="22">
        <v>0.10199999999999999</v>
      </c>
      <c r="AH25" s="69">
        <v>0.44500000000000001</v>
      </c>
      <c r="AI25" s="31">
        <v>1.1149650721134701</v>
      </c>
      <c r="AJ25" s="67">
        <f t="shared" si="24"/>
        <v>2.2719650721134701</v>
      </c>
      <c r="AK25" s="68">
        <v>0.18650921165381301</v>
      </c>
      <c r="AL25" s="22">
        <v>0.18408880666050001</v>
      </c>
      <c r="AM25" s="69">
        <v>0.453575099491342</v>
      </c>
      <c r="AN25" s="31">
        <v>0.50671777446267696</v>
      </c>
      <c r="AO25" s="67">
        <f t="shared" si="25"/>
        <v>1.330890892268332</v>
      </c>
      <c r="AP25" s="68">
        <v>0.51596717760746424</v>
      </c>
      <c r="AQ25" s="22">
        <v>0.58086883245190901</v>
      </c>
      <c r="AR25" s="69">
        <v>1.0544757609921083</v>
      </c>
      <c r="AS25" s="31">
        <v>0.89405341501424052</v>
      </c>
      <c r="AT25" s="67">
        <f t="shared" si="26"/>
        <v>3.0453651860657223</v>
      </c>
      <c r="AU25" s="68">
        <v>0.92232193052240796</v>
      </c>
      <c r="AV25" s="22">
        <v>0.36891050787175067</v>
      </c>
      <c r="AW25" s="69">
        <v>1.393718376250533</v>
      </c>
      <c r="AX25" s="31">
        <v>0.60213742644378487</v>
      </c>
      <c r="AY25" s="67">
        <f t="shared" si="27"/>
        <v>3.287088241088477</v>
      </c>
      <c r="AZ25" s="68">
        <v>0.11113103745853671</v>
      </c>
      <c r="BA25" s="22">
        <v>0.37966797198168883</v>
      </c>
      <c r="BB25" s="69">
        <v>0.74478310629745414</v>
      </c>
      <c r="BC25" s="31">
        <v>0.62111448260216084</v>
      </c>
      <c r="BD25" s="67">
        <f t="shared" si="28"/>
        <v>1.8566965983398405</v>
      </c>
      <c r="BE25" s="68">
        <v>0.52154604980985331</v>
      </c>
      <c r="BF25" s="22">
        <v>0.79082484342982484</v>
      </c>
      <c r="BG25" s="69">
        <v>1.1024887662817815</v>
      </c>
      <c r="BH25" s="31">
        <v>0.14999452154857559</v>
      </c>
      <c r="BI25" s="67">
        <f t="shared" si="29"/>
        <v>2.5648541810700349</v>
      </c>
      <c r="BJ25" s="68">
        <v>2.8285807334566742</v>
      </c>
      <c r="BK25" s="22">
        <v>0.92764184702198671</v>
      </c>
      <c r="BL25" s="69">
        <v>1.3762534750188367</v>
      </c>
      <c r="BM25" s="31">
        <v>1.1332697536207341</v>
      </c>
      <c r="BN25" s="67">
        <f t="shared" si="30"/>
        <v>6.2657458091182319</v>
      </c>
      <c r="BO25" s="68">
        <v>0.78765938395415469</v>
      </c>
      <c r="BP25" s="22">
        <v>1.0282466851842147</v>
      </c>
      <c r="BQ25" s="69">
        <v>0.80236929220745101</v>
      </c>
      <c r="BR25" s="31">
        <v>0.78288279397214777</v>
      </c>
      <c r="BS25" s="67">
        <f t="shared" si="31"/>
        <v>3.4011581553179684</v>
      </c>
      <c r="BT25" s="68">
        <v>1.6676150744447393</v>
      </c>
      <c r="BU25" s="22">
        <v>0.76633259114945729</v>
      </c>
      <c r="BV25" s="69">
        <v>0.68743371938555953</v>
      </c>
      <c r="BW25" s="31">
        <v>1.4389473134562165</v>
      </c>
      <c r="BX25" s="67">
        <f t="shared" si="32"/>
        <v>4.5603286984359723</v>
      </c>
      <c r="BY25" s="68">
        <v>1.0664142546331787</v>
      </c>
      <c r="BZ25" s="22">
        <v>1.003737629387524</v>
      </c>
      <c r="CA25" s="69"/>
      <c r="CB25" s="31"/>
      <c r="CC25" s="67">
        <f t="shared" si="33"/>
        <v>2.0701518840207029</v>
      </c>
    </row>
    <row r="26" spans="1:81" x14ac:dyDescent="0.2">
      <c r="A26" s="11" t="s">
        <v>88</v>
      </c>
      <c r="B26" s="12">
        <v>2.6</v>
      </c>
      <c r="C26" s="12">
        <v>1.8</v>
      </c>
      <c r="D26" s="12">
        <v>1.6</v>
      </c>
      <c r="E26" s="12">
        <v>1.2</v>
      </c>
      <c r="F26" s="13">
        <f t="shared" si="34"/>
        <v>7.2</v>
      </c>
      <c r="G26" s="14">
        <v>5.0620000000000003</v>
      </c>
      <c r="H26" s="14">
        <v>2.847</v>
      </c>
      <c r="I26" s="15">
        <v>3.1</v>
      </c>
      <c r="J26" s="16">
        <v>2.2000000000000002</v>
      </c>
      <c r="K26" s="17">
        <f t="shared" si="19"/>
        <v>13.209</v>
      </c>
      <c r="L26" s="14">
        <v>7.3</v>
      </c>
      <c r="M26" s="14">
        <v>2.1</v>
      </c>
      <c r="N26" s="15">
        <v>1.8</v>
      </c>
      <c r="O26" s="16">
        <v>2.8</v>
      </c>
      <c r="P26" s="17">
        <f t="shared" si="20"/>
        <v>14</v>
      </c>
      <c r="Q26" s="14">
        <v>1.8</v>
      </c>
      <c r="R26" s="14">
        <v>4.4000000000000004</v>
      </c>
      <c r="S26" s="15">
        <v>2.8</v>
      </c>
      <c r="T26" s="16">
        <v>1.5</v>
      </c>
      <c r="U26" s="17">
        <f t="shared" si="21"/>
        <v>10.5</v>
      </c>
      <c r="V26" s="14">
        <v>0.8</v>
      </c>
      <c r="W26" s="14">
        <v>1.1997159856034083</v>
      </c>
      <c r="X26" s="15">
        <v>3.1</v>
      </c>
      <c r="Y26" s="16">
        <v>3.2</v>
      </c>
      <c r="Z26" s="17">
        <f t="shared" si="22"/>
        <v>8.2997159856034095</v>
      </c>
      <c r="AA26" s="19">
        <v>0.14000000000000001</v>
      </c>
      <c r="AB26" s="19">
        <v>4.3</v>
      </c>
      <c r="AC26" s="15">
        <v>2</v>
      </c>
      <c r="AD26" s="15">
        <v>6</v>
      </c>
      <c r="AE26" s="67">
        <f t="shared" si="23"/>
        <v>12.44</v>
      </c>
      <c r="AF26" s="68">
        <v>3.57</v>
      </c>
      <c r="AG26" s="22">
        <v>3.5390000000000001</v>
      </c>
      <c r="AH26" s="73">
        <v>3.7003470426948701</v>
      </c>
      <c r="AI26" s="15">
        <v>5.2193301282902604</v>
      </c>
      <c r="AJ26" s="67">
        <f t="shared" si="24"/>
        <v>16.02867717098513</v>
      </c>
      <c r="AK26" s="68">
        <v>4.5081831083976001</v>
      </c>
      <c r="AL26" s="22">
        <v>2.8446533632879598</v>
      </c>
      <c r="AM26" s="73">
        <v>6.7969137917402396</v>
      </c>
      <c r="AN26" s="15">
        <v>12.428305707497699</v>
      </c>
      <c r="AO26" s="67">
        <f t="shared" si="25"/>
        <v>26.578055970923501</v>
      </c>
      <c r="AP26" s="68">
        <v>8.4863950905253809</v>
      </c>
      <c r="AQ26" s="22">
        <v>12.730890625908062</v>
      </c>
      <c r="AR26" s="73">
        <v>10.769359639233372</v>
      </c>
      <c r="AS26" s="15">
        <v>9.1465548927938087</v>
      </c>
      <c r="AT26" s="67">
        <f t="shared" si="26"/>
        <v>41.133200248460625</v>
      </c>
      <c r="AU26" s="68">
        <v>8.6752983293556074</v>
      </c>
      <c r="AV26" s="22">
        <v>7.5045956901511595</v>
      </c>
      <c r="AW26" s="73">
        <v>9.9971699721685905</v>
      </c>
      <c r="AX26" s="15">
        <v>10.911620423481972</v>
      </c>
      <c r="AY26" s="67">
        <f t="shared" si="27"/>
        <v>37.088684415157331</v>
      </c>
      <c r="AZ26" s="68">
        <v>9.6163291173377186</v>
      </c>
      <c r="BA26" s="22">
        <v>9.7484873972753849</v>
      </c>
      <c r="BB26" s="73">
        <v>9.2710146828941493</v>
      </c>
      <c r="BC26" s="15">
        <v>11.538345574681678</v>
      </c>
      <c r="BD26" s="67">
        <f t="shared" si="28"/>
        <v>40.174176772188929</v>
      </c>
      <c r="BE26" s="68">
        <v>11.619326337460326</v>
      </c>
      <c r="BF26" s="22">
        <v>8.180200294380791</v>
      </c>
      <c r="BG26" s="73">
        <v>21.936327285137367</v>
      </c>
      <c r="BH26" s="15">
        <v>18.645906292392777</v>
      </c>
      <c r="BI26" s="67">
        <f t="shared" si="29"/>
        <v>60.381760209371265</v>
      </c>
      <c r="BJ26" s="68">
        <v>7.3648665636008817</v>
      </c>
      <c r="BK26" s="22">
        <v>9.5967056050648569</v>
      </c>
      <c r="BL26" s="73">
        <v>17.814024786302582</v>
      </c>
      <c r="BM26" s="15">
        <v>8.7332559145034807</v>
      </c>
      <c r="BN26" s="67">
        <f t="shared" si="30"/>
        <v>43.508852869471802</v>
      </c>
      <c r="BO26" s="68">
        <v>12.766730454359395</v>
      </c>
      <c r="BP26" s="22">
        <v>4.5324550600073374</v>
      </c>
      <c r="BQ26" s="73">
        <v>10.941895328674269</v>
      </c>
      <c r="BR26" s="15">
        <v>10.398713289216587</v>
      </c>
      <c r="BS26" s="67">
        <f t="shared" si="31"/>
        <v>38.639794132257592</v>
      </c>
      <c r="BT26" s="68">
        <v>14.811605517859626</v>
      </c>
      <c r="BU26" s="22">
        <v>12.438660172557752</v>
      </c>
      <c r="BV26" s="73">
        <v>20.371887383763351</v>
      </c>
      <c r="BW26" s="15">
        <v>22.080309881753148</v>
      </c>
      <c r="BX26" s="67">
        <f t="shared" si="32"/>
        <v>69.702462955933882</v>
      </c>
      <c r="BY26" s="68">
        <v>22.269622099897084</v>
      </c>
      <c r="BZ26" s="22">
        <v>22.04902840027459</v>
      </c>
      <c r="CA26" s="73"/>
      <c r="CB26" s="15"/>
      <c r="CC26" s="67">
        <f t="shared" si="33"/>
        <v>44.318650500171671</v>
      </c>
    </row>
    <row r="27" spans="1:81" x14ac:dyDescent="0.2">
      <c r="A27" s="11" t="s">
        <v>89</v>
      </c>
      <c r="B27" s="12">
        <v>3.5</v>
      </c>
      <c r="C27" s="12">
        <v>2.4</v>
      </c>
      <c r="D27" s="12">
        <v>3.1</v>
      </c>
      <c r="E27" s="12">
        <v>4.4000000000000004</v>
      </c>
      <c r="F27" s="13">
        <f t="shared" si="34"/>
        <v>13.4</v>
      </c>
      <c r="G27" s="14">
        <v>2.13</v>
      </c>
      <c r="H27" s="14">
        <v>1.76</v>
      </c>
      <c r="I27" s="15">
        <v>1.73</v>
      </c>
      <c r="J27" s="16">
        <v>2.9</v>
      </c>
      <c r="K27" s="17">
        <f t="shared" si="19"/>
        <v>8.52</v>
      </c>
      <c r="L27" s="14">
        <v>1.7</v>
      </c>
      <c r="M27" s="14">
        <v>1.7</v>
      </c>
      <c r="N27" s="15">
        <f>2.6+0.2</f>
        <v>2.8000000000000003</v>
      </c>
      <c r="O27" s="16">
        <v>4.8</v>
      </c>
      <c r="P27" s="17">
        <f t="shared" si="20"/>
        <v>11</v>
      </c>
      <c r="Q27" s="14">
        <v>1.7</v>
      </c>
      <c r="R27" s="14">
        <v>3.3</v>
      </c>
      <c r="S27" s="15">
        <v>1.2</v>
      </c>
      <c r="T27" s="16">
        <v>2.5</v>
      </c>
      <c r="U27" s="17">
        <f t="shared" si="21"/>
        <v>8.6999999999999993</v>
      </c>
      <c r="V27" s="14">
        <v>3.2</v>
      </c>
      <c r="W27" s="14">
        <v>4.1622799500526408</v>
      </c>
      <c r="X27" s="15">
        <v>4.3</v>
      </c>
      <c r="Y27" s="16">
        <v>7.7</v>
      </c>
      <c r="Z27" s="17">
        <f t="shared" si="22"/>
        <v>19.362279950052642</v>
      </c>
      <c r="AA27" s="19">
        <v>2.42</v>
      </c>
      <c r="AB27" s="19">
        <v>3</v>
      </c>
      <c r="AC27" s="31">
        <v>3.5</v>
      </c>
      <c r="AD27" s="31">
        <f>1.94+0.63</f>
        <v>2.57</v>
      </c>
      <c r="AE27" s="67">
        <f t="shared" si="23"/>
        <v>11.49</v>
      </c>
      <c r="AF27" s="68">
        <v>3.2</v>
      </c>
      <c r="AG27" s="22">
        <f>3.46+2.21</f>
        <v>5.67</v>
      </c>
      <c r="AH27" s="69">
        <f>5.01+1.04</f>
        <v>6.05</v>
      </c>
      <c r="AI27" s="31">
        <v>7.5028593056920503</v>
      </c>
      <c r="AJ27" s="67">
        <f t="shared" si="24"/>
        <v>22.42285930569205</v>
      </c>
      <c r="AK27" s="68">
        <v>3.64</v>
      </c>
      <c r="AL27" s="22">
        <v>2.4900000000000002</v>
      </c>
      <c r="AM27" s="69">
        <v>2.830340510766149</v>
      </c>
      <c r="AN27" s="31">
        <v>3.5435872147632463</v>
      </c>
      <c r="AO27" s="67">
        <f t="shared" si="25"/>
        <v>12.503927725529396</v>
      </c>
      <c r="AP27" s="68">
        <v>3.0479176385649227</v>
      </c>
      <c r="AQ27" s="22">
        <v>3.6116856511884698</v>
      </c>
      <c r="AR27" s="69">
        <v>3.766054396843292</v>
      </c>
      <c r="AS27" s="15">
        <v>8.923662206459241</v>
      </c>
      <c r="AT27" s="67">
        <f t="shared" si="26"/>
        <v>19.349319893055927</v>
      </c>
      <c r="AU27" s="68">
        <v>4.4136687881198622</v>
      </c>
      <c r="AV27" s="22">
        <v>4.6039583660233276</v>
      </c>
      <c r="AW27" s="69">
        <v>5.6465910287591203</v>
      </c>
      <c r="AX27" s="15">
        <v>8.3052345987606095</v>
      </c>
      <c r="AY27" s="67">
        <f t="shared" si="27"/>
        <v>22.96945278166292</v>
      </c>
      <c r="AZ27" s="68">
        <v>3.9360432566543517</v>
      </c>
      <c r="BA27" s="22">
        <v>3.7335913628591917</v>
      </c>
      <c r="BB27" s="69">
        <v>2.1418638343010272</v>
      </c>
      <c r="BC27" s="15">
        <v>6.3997399540594948</v>
      </c>
      <c r="BD27" s="67">
        <f t="shared" si="28"/>
        <v>16.211238407874063</v>
      </c>
      <c r="BE27" s="68">
        <v>5.0618039630572156</v>
      </c>
      <c r="BF27" s="22">
        <v>4.3037071776963263</v>
      </c>
      <c r="BG27" s="69">
        <v>5.6671241681360556</v>
      </c>
      <c r="BH27" s="15">
        <v>4.4757622873839082</v>
      </c>
      <c r="BI27" s="67">
        <f t="shared" si="29"/>
        <v>19.508397596273504</v>
      </c>
      <c r="BJ27" s="68">
        <v>3.4222961705147381</v>
      </c>
      <c r="BK27" s="22">
        <v>7.5058349963871596</v>
      </c>
      <c r="BL27" s="69">
        <v>5.7913913066070828</v>
      </c>
      <c r="BM27" s="15">
        <v>6.8199145756849289</v>
      </c>
      <c r="BN27" s="67">
        <f t="shared" si="30"/>
        <v>23.539437049193911</v>
      </c>
      <c r="BO27" s="68">
        <v>5.0556191158411794</v>
      </c>
      <c r="BP27" s="22">
        <v>5.6600783501912906</v>
      </c>
      <c r="BQ27" s="69">
        <v>4.128212127581314</v>
      </c>
      <c r="BR27" s="15">
        <v>6.5255265918571297</v>
      </c>
      <c r="BS27" s="67">
        <f t="shared" si="31"/>
        <v>21.369436185470914</v>
      </c>
      <c r="BT27" s="68">
        <v>10.307459686950427</v>
      </c>
      <c r="BU27" s="22">
        <v>10.965841079877539</v>
      </c>
      <c r="BV27" s="69">
        <v>7.9219042228749972</v>
      </c>
      <c r="BW27" s="15">
        <v>8.8398594898913423</v>
      </c>
      <c r="BX27" s="67">
        <f t="shared" si="32"/>
        <v>38.035064479594304</v>
      </c>
      <c r="BY27" s="68">
        <v>6.6209006638697812</v>
      </c>
      <c r="BZ27" s="22">
        <v>5.8690653461398776</v>
      </c>
      <c r="CA27" s="69"/>
      <c r="CB27" s="15"/>
      <c r="CC27" s="67">
        <f t="shared" si="33"/>
        <v>12.48996601000966</v>
      </c>
    </row>
    <row r="28" spans="1:81" x14ac:dyDescent="0.2">
      <c r="A28" s="11" t="s">
        <v>90</v>
      </c>
      <c r="B28" s="12">
        <v>0.8</v>
      </c>
      <c r="C28" s="12">
        <v>0.5</v>
      </c>
      <c r="D28" s="12">
        <v>0.3</v>
      </c>
      <c r="E28" s="12">
        <v>0.8</v>
      </c>
      <c r="F28" s="13">
        <f t="shared" si="34"/>
        <v>2.4000000000000004</v>
      </c>
      <c r="G28" s="14">
        <v>0.83</v>
      </c>
      <c r="H28" s="14">
        <v>0.26</v>
      </c>
      <c r="I28" s="15">
        <v>0.311</v>
      </c>
      <c r="J28" s="16">
        <v>2.5</v>
      </c>
      <c r="K28" s="17">
        <f t="shared" si="19"/>
        <v>3.9009999999999998</v>
      </c>
      <c r="L28" s="14">
        <v>0.4</v>
      </c>
      <c r="M28" s="14">
        <v>0.8</v>
      </c>
      <c r="N28" s="15">
        <v>0.4</v>
      </c>
      <c r="O28" s="16">
        <v>1.5</v>
      </c>
      <c r="P28" s="17">
        <f t="shared" si="20"/>
        <v>3.1</v>
      </c>
      <c r="Q28" s="14">
        <v>0.5</v>
      </c>
      <c r="R28" s="14">
        <v>0.8</v>
      </c>
      <c r="S28" s="15">
        <v>1.2</v>
      </c>
      <c r="T28" s="16">
        <v>0.5</v>
      </c>
      <c r="U28" s="17">
        <f t="shared" si="21"/>
        <v>3</v>
      </c>
      <c r="V28" s="14">
        <v>0.7</v>
      </c>
      <c r="W28" s="14">
        <v>0.63658399236099217</v>
      </c>
      <c r="X28" s="15">
        <v>1.4</v>
      </c>
      <c r="Y28" s="16">
        <v>2.6</v>
      </c>
      <c r="Z28" s="17">
        <f t="shared" si="22"/>
        <v>5.3365839923609926</v>
      </c>
      <c r="AA28" s="19">
        <v>0.4</v>
      </c>
      <c r="AB28" s="19">
        <v>1.1445627576528401</v>
      </c>
      <c r="AC28" s="31">
        <v>1.4</v>
      </c>
      <c r="AD28" s="31">
        <v>2.4</v>
      </c>
      <c r="AE28" s="67">
        <f t="shared" si="23"/>
        <v>5.3445627576528398</v>
      </c>
      <c r="AF28" s="68">
        <v>1.127</v>
      </c>
      <c r="AG28" s="22">
        <v>1.3109999999999999</v>
      </c>
      <c r="AH28" s="69">
        <v>1.0903990077033601</v>
      </c>
      <c r="AI28" s="31">
        <v>1.5032532072564999</v>
      </c>
      <c r="AJ28" s="67">
        <f t="shared" si="24"/>
        <v>5.0316522149598599</v>
      </c>
      <c r="AK28" s="68">
        <v>0.42459270565552698</v>
      </c>
      <c r="AL28" s="22">
        <v>1.0840000000000001</v>
      </c>
      <c r="AM28" s="69">
        <v>1.5322594417942701</v>
      </c>
      <c r="AN28" s="31">
        <v>2.3712310072379701</v>
      </c>
      <c r="AO28" s="67">
        <f t="shared" si="25"/>
        <v>5.4120831546877675</v>
      </c>
      <c r="AP28" s="68">
        <v>1.0930178829279129</v>
      </c>
      <c r="AQ28" s="22">
        <v>2.326440111582496</v>
      </c>
      <c r="AR28" s="69">
        <v>2.0826389515219836</v>
      </c>
      <c r="AS28" s="31">
        <v>6.0464291471868448</v>
      </c>
      <c r="AT28" s="67">
        <f t="shared" si="26"/>
        <v>11.548526093219238</v>
      </c>
      <c r="AU28" s="68">
        <v>3.0678623707239456</v>
      </c>
      <c r="AV28" s="22">
        <v>3.1286644175950622</v>
      </c>
      <c r="AW28" s="69">
        <v>4.9451854173457361</v>
      </c>
      <c r="AX28" s="31">
        <v>2.6556868718429416</v>
      </c>
      <c r="AY28" s="67">
        <f t="shared" si="27"/>
        <v>13.797399077507686</v>
      </c>
      <c r="AZ28" s="68">
        <v>2.2065435128502466</v>
      </c>
      <c r="BA28" s="22">
        <v>6.3765509348629408</v>
      </c>
      <c r="BB28" s="69">
        <v>2.2601325926753018</v>
      </c>
      <c r="BC28" s="31">
        <v>0.89436945240053278</v>
      </c>
      <c r="BD28" s="67">
        <f t="shared" si="28"/>
        <v>11.73759649278902</v>
      </c>
      <c r="BE28" s="68">
        <v>1.8597835473079236</v>
      </c>
      <c r="BF28" s="22">
        <v>1.4848327513059538</v>
      </c>
      <c r="BG28" s="69">
        <v>1.2143299584779021</v>
      </c>
      <c r="BH28" s="31">
        <v>1.0349587811749974</v>
      </c>
      <c r="BI28" s="67">
        <f t="shared" si="29"/>
        <v>5.5939050382667768</v>
      </c>
      <c r="BJ28" s="68">
        <v>0.87789467014724898</v>
      </c>
      <c r="BK28" s="22">
        <v>1.7684717682276434</v>
      </c>
      <c r="BL28" s="69">
        <v>1.0705980929616254</v>
      </c>
      <c r="BM28" s="31">
        <v>1.3673131224916601</v>
      </c>
      <c r="BN28" s="67">
        <f t="shared" si="30"/>
        <v>5.0842776538281775</v>
      </c>
      <c r="BO28" s="68">
        <v>2.9605633442488744</v>
      </c>
      <c r="BP28" s="22">
        <v>1.6128046223992456</v>
      </c>
      <c r="BQ28" s="69">
        <v>2.4101657821449214</v>
      </c>
      <c r="BR28" s="31">
        <v>1.840433357529595</v>
      </c>
      <c r="BS28" s="67">
        <f t="shared" si="31"/>
        <v>8.8239671063226357</v>
      </c>
      <c r="BT28" s="68">
        <v>1.023985078825917</v>
      </c>
      <c r="BU28" s="22">
        <v>2.2693760089062067</v>
      </c>
      <c r="BV28" s="69">
        <v>3.23716569685857</v>
      </c>
      <c r="BW28" s="31">
        <v>2.9686637773484414</v>
      </c>
      <c r="BX28" s="67">
        <f t="shared" si="32"/>
        <v>9.4991905619391357</v>
      </c>
      <c r="BY28" s="68">
        <v>2.2859512829559585</v>
      </c>
      <c r="BZ28" s="22">
        <v>3.4675871228876738</v>
      </c>
      <c r="CA28" s="69"/>
      <c r="CB28" s="31"/>
      <c r="CC28" s="67">
        <f t="shared" si="33"/>
        <v>5.7535384058436323</v>
      </c>
    </row>
    <row r="29" spans="1:81" x14ac:dyDescent="0.2">
      <c r="A29" s="11" t="s">
        <v>91</v>
      </c>
      <c r="B29" s="12">
        <v>9.4</v>
      </c>
      <c r="C29" s="12">
        <v>6.4</v>
      </c>
      <c r="D29" s="12">
        <v>24.8</v>
      </c>
      <c r="E29" s="12">
        <v>15.1</v>
      </c>
      <c r="F29" s="13">
        <f t="shared" si="34"/>
        <v>55.7</v>
      </c>
      <c r="G29" s="14">
        <v>12.2</v>
      </c>
      <c r="H29" s="14">
        <v>12.5</v>
      </c>
      <c r="I29" s="15">
        <v>18.09</v>
      </c>
      <c r="J29" s="16">
        <v>14.6</v>
      </c>
      <c r="K29" s="17">
        <f t="shared" si="19"/>
        <v>57.39</v>
      </c>
      <c r="L29" s="14">
        <v>9.6</v>
      </c>
      <c r="M29" s="14">
        <v>8.8000000000000007</v>
      </c>
      <c r="N29" s="15">
        <v>9.1</v>
      </c>
      <c r="O29" s="16">
        <v>10.7</v>
      </c>
      <c r="P29" s="17">
        <f t="shared" si="20"/>
        <v>38.200000000000003</v>
      </c>
      <c r="Q29" s="14">
        <v>7.9</v>
      </c>
      <c r="R29" s="14">
        <v>9.6999999999999993</v>
      </c>
      <c r="S29" s="15">
        <v>15.3</v>
      </c>
      <c r="T29" s="16">
        <v>14.2</v>
      </c>
      <c r="U29" s="17">
        <f t="shared" si="21"/>
        <v>47.100000000000009</v>
      </c>
      <c r="V29" s="14">
        <v>14.1</v>
      </c>
      <c r="W29" s="14">
        <v>13.397154959234141</v>
      </c>
      <c r="X29" s="15">
        <v>15.1</v>
      </c>
      <c r="Y29" s="16">
        <v>15.1</v>
      </c>
      <c r="Z29" s="17">
        <f t="shared" si="22"/>
        <v>57.69715495923414</v>
      </c>
      <c r="AA29" s="19">
        <v>16.3</v>
      </c>
      <c r="AB29" s="19">
        <v>12</v>
      </c>
      <c r="AC29" s="15">
        <v>13.9</v>
      </c>
      <c r="AD29" s="15">
        <v>9.8000000000000007</v>
      </c>
      <c r="AE29" s="67">
        <f t="shared" si="23"/>
        <v>52</v>
      </c>
      <c r="AF29" s="68">
        <v>4.9279999999999999</v>
      </c>
      <c r="AG29" s="22">
        <v>7.9870000000000001</v>
      </c>
      <c r="AH29" s="73">
        <v>8.6259302781041907</v>
      </c>
      <c r="AI29" s="15">
        <v>8.7651730457648291</v>
      </c>
      <c r="AJ29" s="67">
        <f t="shared" si="24"/>
        <v>30.306103323869021</v>
      </c>
      <c r="AK29" s="68">
        <v>8.0990300985432704</v>
      </c>
      <c r="AL29" s="22">
        <v>5.6788148539711898</v>
      </c>
      <c r="AM29" s="73">
        <v>11.261833012676901</v>
      </c>
      <c r="AN29" s="15">
        <v>13.1803588596055</v>
      </c>
      <c r="AO29" s="67">
        <f t="shared" si="25"/>
        <v>38.220036824796857</v>
      </c>
      <c r="AP29" s="68">
        <v>8.5810285460402085</v>
      </c>
      <c r="AQ29" s="22">
        <v>27.25286220724124</v>
      </c>
      <c r="AR29" s="73">
        <v>26.846674182638104</v>
      </c>
      <c r="AS29" s="15">
        <v>16.648395937449621</v>
      </c>
      <c r="AT29" s="67">
        <f t="shared" si="26"/>
        <v>79.328960873369169</v>
      </c>
      <c r="AU29" s="68">
        <v>10.050649695041104</v>
      </c>
      <c r="AV29" s="22">
        <v>5.5073487107066263</v>
      </c>
      <c r="AW29" s="73">
        <v>6.4889802672817982</v>
      </c>
      <c r="AX29" s="15">
        <v>15.171327396760924</v>
      </c>
      <c r="AY29" s="67">
        <f t="shared" si="27"/>
        <v>37.218306069790451</v>
      </c>
      <c r="AZ29" s="68">
        <v>8.6281383997195338</v>
      </c>
      <c r="BA29" s="22">
        <v>5.372014781313772</v>
      </c>
      <c r="BB29" s="73">
        <v>5.4963153193389909</v>
      </c>
      <c r="BC29" s="15">
        <v>11.542693474746903</v>
      </c>
      <c r="BD29" s="67">
        <f t="shared" si="28"/>
        <v>31.0391619751192</v>
      </c>
      <c r="BE29" s="68">
        <v>3.5047036285134245</v>
      </c>
      <c r="BF29" s="22">
        <v>5.4497965309244139</v>
      </c>
      <c r="BG29" s="73">
        <v>8.9488652522609637</v>
      </c>
      <c r="BH29" s="15">
        <v>21.715016174475632</v>
      </c>
      <c r="BI29" s="67">
        <f t="shared" si="29"/>
        <v>39.618381586174436</v>
      </c>
      <c r="BJ29" s="68">
        <v>13.947841954532782</v>
      </c>
      <c r="BK29" s="22">
        <v>8.7699136358944365</v>
      </c>
      <c r="BL29" s="73">
        <v>10.249681727246747</v>
      </c>
      <c r="BM29" s="15">
        <v>4.9196772477176198</v>
      </c>
      <c r="BN29" s="67">
        <f t="shared" si="30"/>
        <v>37.887114565391585</v>
      </c>
      <c r="BO29" s="68">
        <v>8.5134747237003694</v>
      </c>
      <c r="BP29" s="22">
        <v>8.1018578690844301</v>
      </c>
      <c r="BQ29" s="73">
        <v>11.385076979664758</v>
      </c>
      <c r="BR29" s="15">
        <v>23.495838823067327</v>
      </c>
      <c r="BS29" s="67">
        <f t="shared" si="31"/>
        <v>51.496248395516886</v>
      </c>
      <c r="BT29" s="68">
        <v>11.139276358882768</v>
      </c>
      <c r="BU29" s="22">
        <v>12.637710517673254</v>
      </c>
      <c r="BV29" s="73">
        <v>14.08310236963721</v>
      </c>
      <c r="BW29" s="15">
        <v>47.649786980029525</v>
      </c>
      <c r="BX29" s="67">
        <f t="shared" si="32"/>
        <v>85.509876226222758</v>
      </c>
      <c r="BY29" s="68">
        <v>10.98828691796343</v>
      </c>
      <c r="BZ29" s="22">
        <v>16.659138071793933</v>
      </c>
      <c r="CA29" s="73"/>
      <c r="CB29" s="15"/>
      <c r="CC29" s="67">
        <f t="shared" si="33"/>
        <v>27.647424989757361</v>
      </c>
    </row>
    <row r="30" spans="1:81" x14ac:dyDescent="0.2">
      <c r="A30" s="32"/>
      <c r="B30" s="74">
        <v>0.2</v>
      </c>
      <c r="C30" s="74">
        <v>0.1</v>
      </c>
      <c r="D30" s="74">
        <v>0.1</v>
      </c>
      <c r="E30" s="74">
        <v>0.2</v>
      </c>
      <c r="F30" s="13">
        <f t="shared" si="34"/>
        <v>0.60000000000000009</v>
      </c>
      <c r="G30" s="48"/>
      <c r="H30" s="48"/>
      <c r="I30" s="49"/>
      <c r="J30" s="49"/>
      <c r="K30" s="50"/>
      <c r="L30" s="48"/>
      <c r="M30" s="48"/>
      <c r="N30" s="49"/>
      <c r="O30" s="49"/>
      <c r="P30" s="50"/>
      <c r="Q30" s="48"/>
      <c r="R30" s="48"/>
      <c r="S30" s="49"/>
      <c r="T30" s="49"/>
      <c r="U30" s="49"/>
      <c r="V30" s="51"/>
      <c r="W30" s="48"/>
      <c r="X30" s="49"/>
      <c r="Y30" s="49"/>
      <c r="Z30" s="50"/>
      <c r="AA30" s="53"/>
      <c r="AB30" s="53"/>
      <c r="AD30" s="75"/>
      <c r="AE30" s="76"/>
      <c r="AF30" s="53"/>
      <c r="AG30" s="53"/>
      <c r="AI30" s="75"/>
      <c r="AJ30" s="76"/>
      <c r="AK30" s="53"/>
      <c r="AL30" s="53"/>
      <c r="AN30" s="75"/>
      <c r="AO30" s="76"/>
      <c r="AP30" s="53"/>
      <c r="AQ30" s="53"/>
      <c r="AS30" s="75"/>
      <c r="AT30" s="76"/>
      <c r="AU30" s="53"/>
      <c r="AV30" s="53"/>
      <c r="AX30" s="75"/>
      <c r="AY30" s="76"/>
      <c r="AZ30" s="53"/>
      <c r="BA30" s="53"/>
      <c r="BC30" s="75"/>
      <c r="BD30" s="76"/>
      <c r="BE30" s="53"/>
      <c r="BF30" s="53"/>
      <c r="BH30" s="75"/>
      <c r="BI30" s="76"/>
      <c r="BJ30" s="53"/>
      <c r="BK30" s="53"/>
      <c r="BM30" s="75"/>
      <c r="BN30" s="76"/>
      <c r="BO30" s="53"/>
      <c r="BP30" s="53"/>
      <c r="BR30" s="75"/>
      <c r="BS30" s="76"/>
      <c r="BT30" s="53"/>
      <c r="BU30" s="53"/>
      <c r="BW30" s="75"/>
      <c r="BX30" s="76"/>
      <c r="BY30" s="53"/>
      <c r="BZ30" s="53"/>
      <c r="CB30" s="75"/>
      <c r="CC30" s="76"/>
    </row>
    <row r="31" spans="1:81" x14ac:dyDescent="0.2">
      <c r="A31" s="32"/>
      <c r="B31" s="74">
        <v>1</v>
      </c>
      <c r="C31" s="74">
        <v>0.7</v>
      </c>
      <c r="D31" s="74">
        <v>1.1000000000000001</v>
      </c>
      <c r="E31" s="74">
        <v>1.1000000000000001</v>
      </c>
      <c r="F31" s="13">
        <f t="shared" si="34"/>
        <v>3.9</v>
      </c>
      <c r="G31" s="48"/>
      <c r="H31" s="48"/>
      <c r="I31" s="49"/>
      <c r="J31" s="49"/>
      <c r="K31" s="50"/>
      <c r="L31" s="48"/>
      <c r="M31" s="48"/>
      <c r="N31" s="49"/>
      <c r="O31" s="49"/>
      <c r="P31" s="50"/>
      <c r="Q31" s="48"/>
      <c r="R31" s="48"/>
      <c r="S31" s="49"/>
      <c r="T31" s="49"/>
      <c r="U31" s="49"/>
      <c r="V31" s="51"/>
      <c r="W31" s="48"/>
      <c r="X31" s="49"/>
      <c r="Y31" s="49"/>
      <c r="Z31" s="50"/>
      <c r="AA31" s="53"/>
      <c r="AB31" s="53"/>
      <c r="AD31" s="75"/>
      <c r="AE31" s="76"/>
      <c r="AF31" s="53"/>
      <c r="AG31" s="53"/>
      <c r="AI31" s="75"/>
      <c r="AJ31" s="76"/>
      <c r="AK31" s="53"/>
      <c r="AL31" s="53"/>
      <c r="AN31" s="75"/>
      <c r="AO31" s="76"/>
      <c r="AP31" s="53"/>
      <c r="AQ31" s="53"/>
      <c r="AS31" s="75"/>
      <c r="AT31" s="76"/>
      <c r="AU31" s="53"/>
      <c r="AV31" s="53"/>
      <c r="AX31" s="75"/>
      <c r="AY31" s="76"/>
      <c r="AZ31" s="53"/>
      <c r="BA31" s="53"/>
      <c r="BC31" s="75"/>
      <c r="BD31" s="76"/>
      <c r="BE31" s="53"/>
      <c r="BF31" s="53"/>
      <c r="BH31" s="75"/>
      <c r="BI31" s="76"/>
      <c r="BJ31" s="53"/>
      <c r="BK31" s="53"/>
      <c r="BM31" s="75"/>
      <c r="BN31" s="76"/>
      <c r="BO31" s="53"/>
      <c r="BP31" s="53"/>
      <c r="BR31" s="75"/>
      <c r="BS31" s="76"/>
      <c r="BT31" s="53"/>
      <c r="BU31" s="53"/>
      <c r="BW31" s="75"/>
      <c r="BX31" s="76"/>
      <c r="BY31" s="53"/>
      <c r="BZ31" s="53"/>
      <c r="CB31" s="75"/>
      <c r="CC31" s="76"/>
    </row>
    <row r="32" spans="1:81" ht="13.5" thickBot="1" x14ac:dyDescent="0.25">
      <c r="A32" s="32"/>
      <c r="B32" s="77">
        <v>12.9</v>
      </c>
      <c r="C32" s="77">
        <v>8.8000000000000007</v>
      </c>
      <c r="D32" s="77">
        <v>0</v>
      </c>
      <c r="E32" s="77">
        <v>0</v>
      </c>
      <c r="F32" s="78">
        <f t="shared" si="34"/>
        <v>21.700000000000003</v>
      </c>
      <c r="G32" s="48"/>
      <c r="H32" s="48"/>
      <c r="I32" s="49"/>
      <c r="J32" s="49"/>
      <c r="K32" s="50"/>
      <c r="L32" s="48"/>
      <c r="M32" s="48"/>
      <c r="N32" s="49"/>
      <c r="O32" s="49"/>
      <c r="P32" s="50"/>
      <c r="Q32" s="48"/>
      <c r="R32" s="48"/>
      <c r="S32" s="49"/>
      <c r="T32" s="49"/>
      <c r="U32" s="49"/>
      <c r="V32" s="51"/>
      <c r="W32" s="48"/>
      <c r="X32" s="49"/>
      <c r="Y32" s="49"/>
      <c r="Z32" s="50"/>
      <c r="AA32" s="53"/>
      <c r="AB32" s="53"/>
      <c r="AD32" s="75"/>
      <c r="AE32" s="76"/>
      <c r="AF32" s="53"/>
      <c r="AG32" s="53"/>
      <c r="AI32" s="75"/>
      <c r="AJ32" s="76"/>
      <c r="AK32" s="53"/>
      <c r="AL32" s="53"/>
      <c r="AN32" s="75"/>
      <c r="AO32" s="76"/>
      <c r="AP32" s="53"/>
      <c r="AQ32" s="53"/>
      <c r="AS32" s="75"/>
      <c r="AT32" s="76"/>
      <c r="AU32" s="53"/>
      <c r="AV32" s="53"/>
      <c r="AX32" s="75"/>
      <c r="AY32" s="76"/>
      <c r="AZ32" s="53"/>
      <c r="BA32" s="53"/>
      <c r="BC32" s="75"/>
      <c r="BD32" s="76"/>
      <c r="BE32" s="53"/>
      <c r="BF32" s="53"/>
      <c r="BH32" s="75"/>
      <c r="BI32" s="76"/>
      <c r="BJ32" s="53"/>
      <c r="BK32" s="53"/>
      <c r="BM32" s="75"/>
      <c r="BN32" s="76"/>
      <c r="BO32" s="53"/>
      <c r="BP32" s="53"/>
      <c r="BR32" s="75"/>
      <c r="BS32" s="76"/>
      <c r="BT32" s="53"/>
      <c r="BU32" s="53"/>
      <c r="BW32" s="75"/>
      <c r="BX32" s="76"/>
      <c r="BY32" s="53"/>
      <c r="BZ32" s="53"/>
      <c r="CB32" s="75"/>
      <c r="CC32" s="76"/>
    </row>
    <row r="33" spans="1:81" ht="13.5" thickBot="1" x14ac:dyDescent="0.25">
      <c r="A33" s="56" t="s">
        <v>95</v>
      </c>
      <c r="B33" s="79">
        <f>SUM(B22:B32)</f>
        <v>78.8</v>
      </c>
      <c r="C33" s="79">
        <f>SUM(C22:C32)</f>
        <v>53.599999999999994</v>
      </c>
      <c r="D33" s="79">
        <f>SUM(D22:D32)</f>
        <v>56.600000000000009</v>
      </c>
      <c r="E33" s="79">
        <f>SUM(E22:E32)</f>
        <v>69.099999999999994</v>
      </c>
      <c r="F33" s="79">
        <f>SUM(F22:F32)</f>
        <v>258.09999999999997</v>
      </c>
      <c r="G33" s="57">
        <f t="shared" ref="G33:BR33" si="35">SUM(G21:G29)</f>
        <v>47.921999999999997</v>
      </c>
      <c r="H33" s="57">
        <f t="shared" si="35"/>
        <v>49.206999999999994</v>
      </c>
      <c r="I33" s="57">
        <f t="shared" si="35"/>
        <v>65.296999999999997</v>
      </c>
      <c r="J33" s="57">
        <f t="shared" si="35"/>
        <v>67.400000000000006</v>
      </c>
      <c r="K33" s="59">
        <f t="shared" si="35"/>
        <v>229.82600000000002</v>
      </c>
      <c r="L33" s="57">
        <f t="shared" si="35"/>
        <v>49.5</v>
      </c>
      <c r="M33" s="57">
        <f t="shared" si="35"/>
        <v>50.399999999999991</v>
      </c>
      <c r="N33" s="57">
        <f t="shared" si="35"/>
        <v>52.699999999999989</v>
      </c>
      <c r="O33" s="57">
        <f t="shared" si="35"/>
        <v>54.8</v>
      </c>
      <c r="P33" s="59">
        <f t="shared" si="35"/>
        <v>207.39999999999998</v>
      </c>
      <c r="Q33" s="57">
        <f t="shared" si="35"/>
        <v>41.699999999999996</v>
      </c>
      <c r="R33" s="57">
        <f t="shared" si="35"/>
        <v>32.299999999999997</v>
      </c>
      <c r="S33" s="57">
        <f t="shared" si="35"/>
        <v>61.800000000000011</v>
      </c>
      <c r="T33" s="57">
        <f t="shared" si="35"/>
        <v>63.5</v>
      </c>
      <c r="U33" s="60">
        <f t="shared" si="35"/>
        <v>199.3</v>
      </c>
      <c r="V33" s="61">
        <f t="shared" si="35"/>
        <v>41.599999999999994</v>
      </c>
      <c r="W33" s="57">
        <f t="shared" si="35"/>
        <v>45.079450579046593</v>
      </c>
      <c r="X33" s="57">
        <f t="shared" si="35"/>
        <v>68.599999999999994</v>
      </c>
      <c r="Y33" s="57">
        <f t="shared" si="35"/>
        <v>74.400000000000006</v>
      </c>
      <c r="Z33" s="59">
        <f t="shared" si="35"/>
        <v>229.6794505790466</v>
      </c>
      <c r="AA33" s="63">
        <f t="shared" si="35"/>
        <v>49.201999999999998</v>
      </c>
      <c r="AB33" s="63">
        <f t="shared" si="35"/>
        <v>55.843162149519046</v>
      </c>
      <c r="AC33" s="64">
        <f t="shared" si="35"/>
        <v>48.73</v>
      </c>
      <c r="AD33" s="64">
        <f t="shared" si="35"/>
        <v>61.269999999999996</v>
      </c>
      <c r="AE33" s="80">
        <f t="shared" si="35"/>
        <v>215.04516214951909</v>
      </c>
      <c r="AF33" s="63">
        <f t="shared" si="35"/>
        <v>34.493677575458875</v>
      </c>
      <c r="AG33" s="63">
        <f t="shared" si="35"/>
        <v>38.586000000000006</v>
      </c>
      <c r="AH33" s="64">
        <f t="shared" si="35"/>
        <v>45.870311659485601</v>
      </c>
      <c r="AI33" s="64">
        <f t="shared" si="35"/>
        <v>76.388610427899835</v>
      </c>
      <c r="AJ33" s="80">
        <f t="shared" si="35"/>
        <v>195.3385996628443</v>
      </c>
      <c r="AK33" s="63">
        <f t="shared" si="35"/>
        <v>33.94435330173517</v>
      </c>
      <c r="AL33" s="63">
        <f t="shared" si="35"/>
        <v>42.639116331439119</v>
      </c>
      <c r="AM33" s="64">
        <f t="shared" si="35"/>
        <v>59.240187402155854</v>
      </c>
      <c r="AN33" s="64">
        <f t="shared" si="35"/>
        <v>84.148857586054504</v>
      </c>
      <c r="AO33" s="80">
        <f t="shared" si="35"/>
        <v>219.97251462138465</v>
      </c>
      <c r="AP33" s="63">
        <f t="shared" si="35"/>
        <v>48.098513451071867</v>
      </c>
      <c r="AQ33" s="63">
        <f t="shared" si="35"/>
        <v>83.270787420817115</v>
      </c>
      <c r="AR33" s="64">
        <f t="shared" si="35"/>
        <v>98.797568458286349</v>
      </c>
      <c r="AS33" s="64">
        <f t="shared" si="35"/>
        <v>84.12374326132516</v>
      </c>
      <c r="AT33" s="80">
        <f t="shared" si="35"/>
        <v>314.29061259150052</v>
      </c>
      <c r="AU33" s="63">
        <f t="shared" si="35"/>
        <v>48.137402018032347</v>
      </c>
      <c r="AV33" s="63">
        <f t="shared" si="35"/>
        <v>60.640875812019459</v>
      </c>
      <c r="AW33" s="64">
        <f t="shared" si="35"/>
        <v>77.135011318105455</v>
      </c>
      <c r="AX33" s="64">
        <f t="shared" si="35"/>
        <v>85.715412638240096</v>
      </c>
      <c r="AY33" s="80">
        <f t="shared" si="35"/>
        <v>271.62870178639736</v>
      </c>
      <c r="AZ33" s="63">
        <f t="shared" si="35"/>
        <v>53.500943334861518</v>
      </c>
      <c r="BA33" s="63">
        <f t="shared" si="35"/>
        <v>65.803712007059744</v>
      </c>
      <c r="BB33" s="64">
        <f t="shared" si="35"/>
        <v>64.020973034836999</v>
      </c>
      <c r="BC33" s="64">
        <f t="shared" si="35"/>
        <v>77.312190335479116</v>
      </c>
      <c r="BD33" s="80">
        <f t="shared" si="35"/>
        <v>260.63781871223739</v>
      </c>
      <c r="BE33" s="63">
        <f t="shared" si="35"/>
        <v>54.403423907013988</v>
      </c>
      <c r="BF33" s="63">
        <f t="shared" si="35"/>
        <v>69.945410248492024</v>
      </c>
      <c r="BG33" s="64">
        <f t="shared" si="35"/>
        <v>86.494970658665608</v>
      </c>
      <c r="BH33" s="64">
        <f t="shared" si="35"/>
        <v>82.588483108108122</v>
      </c>
      <c r="BI33" s="80">
        <f t="shared" si="35"/>
        <v>293.43228792227973</v>
      </c>
      <c r="BJ33" s="63">
        <f t="shared" si="35"/>
        <v>53.969664999873281</v>
      </c>
      <c r="BK33" s="63">
        <f t="shared" si="35"/>
        <v>46.949976707497498</v>
      </c>
      <c r="BL33" s="64">
        <f t="shared" si="35"/>
        <v>68.480271979006986</v>
      </c>
      <c r="BM33" s="64">
        <f t="shared" si="35"/>
        <v>85.605615942147338</v>
      </c>
      <c r="BN33" s="80">
        <f t="shared" si="35"/>
        <v>255.0055296285251</v>
      </c>
      <c r="BO33" s="63">
        <f t="shared" si="35"/>
        <v>67.512150092099887</v>
      </c>
      <c r="BP33" s="63">
        <f t="shared" si="35"/>
        <v>60.758350647240704</v>
      </c>
      <c r="BQ33" s="64">
        <f t="shared" si="35"/>
        <v>86.742763811675673</v>
      </c>
      <c r="BR33" s="64">
        <f t="shared" si="35"/>
        <v>94.932830881183108</v>
      </c>
      <c r="BS33" s="80">
        <f t="shared" ref="BS33:CA33" si="36">SUM(BS21:BS29)</f>
        <v>309.94609543219934</v>
      </c>
      <c r="BT33" s="63">
        <f t="shared" si="36"/>
        <v>101.86209365716324</v>
      </c>
      <c r="BU33" s="63">
        <f t="shared" si="36"/>
        <v>94.839528895073727</v>
      </c>
      <c r="BV33" s="64">
        <f t="shared" si="36"/>
        <v>107.69443187830936</v>
      </c>
      <c r="BW33" s="64">
        <f t="shared" si="36"/>
        <v>155.41110443318888</v>
      </c>
      <c r="BX33" s="80">
        <f t="shared" si="36"/>
        <v>459.80715886373525</v>
      </c>
      <c r="BY33" s="63">
        <f t="shared" si="36"/>
        <v>104.19441080943966</v>
      </c>
      <c r="BZ33" s="63">
        <f t="shared" si="36"/>
        <v>94.161304771871244</v>
      </c>
      <c r="CA33" s="64">
        <f t="shared" si="36"/>
        <v>0</v>
      </c>
      <c r="CB33" s="64">
        <f>SUM(CB21:CB29)</f>
        <v>0</v>
      </c>
      <c r="CC33" s="80">
        <f>SUM(CC21:CC29)</f>
        <v>198.35571558131087</v>
      </c>
    </row>
    <row r="35" spans="1:81" x14ac:dyDescent="0.2">
      <c r="AD35" s="81"/>
      <c r="AI35" s="81"/>
      <c r="AN35" s="81">
        <f>AN33+AM33</f>
        <v>143.38904498821034</v>
      </c>
      <c r="AS35" s="81"/>
      <c r="AX35" s="81"/>
      <c r="BC35" s="81"/>
      <c r="BH35" s="81"/>
      <c r="BM35" s="81"/>
      <c r="BR35" s="81"/>
      <c r="BW35" s="81"/>
      <c r="CB35" s="81"/>
    </row>
    <row r="36" spans="1:81" x14ac:dyDescent="0.2">
      <c r="E36" s="82"/>
      <c r="M36" s="82"/>
    </row>
    <row r="40" spans="1:81" ht="12" customHeight="1" x14ac:dyDescent="0.2"/>
  </sheetData>
  <pageMargins left="0.74803149606299213" right="0.74803149606299213" top="0.98425196850393704" bottom="0.98425196850393704" header="0.51181102362204722" footer="0.51181102362204722"/>
  <pageSetup paperSize="8" scale="64" orientation="landscape" r:id="rId1"/>
  <headerFooter alignWithMargins="0"/>
  <colBreaks count="2" manualBreakCount="2">
    <brk id="21" max="1048575" man="1"/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ריכוז</vt:lpstr>
      <vt:lpstr>ריכוז!Print_Titles</vt:lpstr>
    </vt:vector>
  </TitlesOfParts>
  <Company>CBS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Braverman (Seleznev)</dc:creator>
  <cp:lastModifiedBy>Galina Braverman (Seleznev)</cp:lastModifiedBy>
  <dcterms:created xsi:type="dcterms:W3CDTF">2019-03-24T11:38:46Z</dcterms:created>
  <dcterms:modified xsi:type="dcterms:W3CDTF">2019-03-24T11:39:47Z</dcterms:modified>
</cp:coreProperties>
</file>