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acc\קלאודיה\תקציבי מועצה\"/>
    </mc:Choice>
  </mc:AlternateContent>
  <bookViews>
    <workbookView xWindow="0" yWindow="0" windowWidth="19200" windowHeight="7650"/>
  </bookViews>
  <sheets>
    <sheet name="תקציב 2016" sheetId="2" r:id="rId1"/>
    <sheet name="תקציב 2017" sheetId="1" r:id="rId2"/>
    <sheet name="תקציב 2018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bka">'[4]מאזן בוחן 2004'!$A$1:$D$467</definedName>
    <definedName name="BzaTkzv">'[5]מאזן בוחן 2004'!$A$1:$D$466</definedName>
    <definedName name="cd" localSheetId="0">#REF!</definedName>
    <definedName name="cd">#REF!</definedName>
    <definedName name="cda" localSheetId="0">#REF!</definedName>
    <definedName name="cda">#REF!</definedName>
    <definedName name="cf" localSheetId="0">#REF!</definedName>
    <definedName name="cf">#REF!</definedName>
    <definedName name="cfa" localSheetId="0">#REF!</definedName>
    <definedName name="cfa">#REF!</definedName>
    <definedName name="end" localSheetId="0">#REF!</definedName>
    <definedName name="end">#REF!</definedName>
    <definedName name="k" localSheetId="0">#REF!</definedName>
    <definedName name="k">#REF!</definedName>
    <definedName name="p" localSheetId="0">#REF!</definedName>
    <definedName name="p">#REF!</definedName>
    <definedName name="takbik">'[4]מאזן בוחן 2004'!$A$1:$D$467</definedName>
    <definedName name="vd" localSheetId="0">#REF!</definedName>
    <definedName name="vd">#REF!</definedName>
    <definedName name="vda" localSheetId="0">#REF!</definedName>
    <definedName name="vda">#REF!</definedName>
    <definedName name="vf" localSheetId="0">#REF!</definedName>
    <definedName name="vf">#REF!</definedName>
    <definedName name="vu" localSheetId="0">#REF!</definedName>
    <definedName name="vu">#REF!</definedName>
    <definedName name="_xlnm.Print_Area" localSheetId="0">'תקציב 2016'!$A$1:$K$46</definedName>
    <definedName name="בה05" localSheetId="0">#REF!</definedName>
    <definedName name="בה05">#REF!</definedName>
    <definedName name="בצ05" localSheetId="0">#REF!</definedName>
    <definedName name="בצ05">#REF!</definedName>
    <definedName name="בת05" localSheetId="0">#REF!</definedName>
    <definedName name="בת05">#REF!</definedName>
    <definedName name="הו" localSheetId="0">#REF!</definedName>
    <definedName name="הו">#REF!</definedName>
    <definedName name="הוצ" localSheetId="0">#REF!</definedName>
    <definedName name="הוצ">#REF!</definedName>
    <definedName name="הוצא" localSheetId="0">#REF!</definedName>
    <definedName name="הוצא">#REF!</definedName>
    <definedName name="הוצאו" localSheetId="0">#REF!</definedName>
    <definedName name="הוצאו">#REF!</definedName>
    <definedName name="הוצאות" localSheetId="0">#REF!</definedName>
    <definedName name="הוצאות">#REF!</definedName>
    <definedName name="הכ" localSheetId="0">#REF!</definedName>
    <definedName name="הכ">#REF!</definedName>
    <definedName name="הכנס" localSheetId="0">#REF!</definedName>
    <definedName name="הכנס">#REF!</definedName>
    <definedName name="הכנסות" localSheetId="0">#REF!</definedName>
    <definedName name="הכנסות">#REF!</definedName>
    <definedName name="הצאות" localSheetId="0">#REF!</definedName>
    <definedName name="הצאות">#REF!</definedName>
    <definedName name="ז" localSheetId="0">#REF!</definedName>
    <definedName name="ז">#REF!</definedName>
    <definedName name="י" localSheetId="0">#REF!</definedName>
    <definedName name="י">#REF!</definedName>
    <definedName name="יפ" localSheetId="0">#REF!</definedName>
    <definedName name="יפ">#REF!</definedName>
    <definedName name="כר" localSheetId="0">#REF!</definedName>
    <definedName name="כר">#REF!</definedName>
    <definedName name="ס5" localSheetId="0">#REF!</definedName>
    <definedName name="ס5">#REF!</definedName>
    <definedName name="סהכ" localSheetId="0">#REF!</definedName>
    <definedName name="סהכ">#REF!</definedName>
    <definedName name="ספר5" localSheetId="0">#REF!</definedName>
    <definedName name="ספר5">#REF!</definedName>
    <definedName name="צ" localSheetId="0">#REF!</definedName>
    <definedName name="צ">#REF!</definedName>
    <definedName name="ש" localSheetId="0">#REF!</definedName>
    <definedName name="ש">#REF!</definedName>
    <definedName name="שכר" localSheetId="0">#REF!</definedName>
    <definedName name="שכר">#REF!</definedName>
    <definedName name="ת5" localSheetId="0">#REF!</definedName>
    <definedName name="ת5">#REF!</definedName>
    <definedName name="תבר" localSheetId="0">#REF!</definedName>
    <definedName name="תבר">#REF!</definedName>
    <definedName name="תחום" localSheetId="0">#REF!</definedName>
    <definedName name="תחום">#REF!</definedName>
    <definedName name="תק" localSheetId="0">#REF!</definedName>
    <definedName name="תק">#REF!</definedName>
    <definedName name="תקהוצ06" localSheetId="0">#REF!</definedName>
    <definedName name="תקהוצ06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3" l="1"/>
  <c r="H43" i="3" s="1"/>
  <c r="G43" i="3"/>
  <c r="F43" i="3"/>
  <c r="B43" i="3"/>
  <c r="D43" i="3" s="1"/>
  <c r="E43" i="3" s="1"/>
  <c r="I41" i="3"/>
  <c r="H41" i="3"/>
  <c r="G41" i="3"/>
  <c r="G42" i="3" s="1"/>
  <c r="G45" i="3" s="1"/>
  <c r="F41" i="3"/>
  <c r="E41" i="3" s="1"/>
  <c r="D41" i="3"/>
  <c r="B41" i="3"/>
  <c r="I40" i="3"/>
  <c r="H40" i="3" s="1"/>
  <c r="G40" i="3"/>
  <c r="F40" i="3"/>
  <c r="B40" i="3"/>
  <c r="D40" i="3" s="1"/>
  <c r="E40" i="3" s="1"/>
  <c r="C39" i="3"/>
  <c r="B39" i="3"/>
  <c r="I38" i="3"/>
  <c r="I39" i="3" s="1"/>
  <c r="H38" i="3"/>
  <c r="H39" i="3" s="1"/>
  <c r="G38" i="3"/>
  <c r="G39" i="3" s="1"/>
  <c r="F38" i="3"/>
  <c r="F39" i="3" s="1"/>
  <c r="D38" i="3"/>
  <c r="B38" i="3"/>
  <c r="H37" i="3"/>
  <c r="D37" i="3"/>
  <c r="E37" i="3" s="1"/>
  <c r="C36" i="3"/>
  <c r="C42" i="3" s="1"/>
  <c r="C45" i="3" s="1"/>
  <c r="B36" i="3"/>
  <c r="I35" i="3"/>
  <c r="H35" i="3"/>
  <c r="G35" i="3"/>
  <c r="F35" i="3"/>
  <c r="F36" i="3" s="1"/>
  <c r="D35" i="3"/>
  <c r="B35" i="3"/>
  <c r="I34" i="3"/>
  <c r="I36" i="3" s="1"/>
  <c r="G34" i="3"/>
  <c r="G36" i="3" s="1"/>
  <c r="F34" i="3"/>
  <c r="B34" i="3"/>
  <c r="D34" i="3" s="1"/>
  <c r="C33" i="3"/>
  <c r="I32" i="3"/>
  <c r="H32" i="3"/>
  <c r="G32" i="3"/>
  <c r="F32" i="3"/>
  <c r="F33" i="3" s="1"/>
  <c r="D32" i="3"/>
  <c r="B32" i="3"/>
  <c r="I31" i="3"/>
  <c r="I33" i="3" s="1"/>
  <c r="G31" i="3"/>
  <c r="G33" i="3" s="1"/>
  <c r="F31" i="3"/>
  <c r="B31" i="3"/>
  <c r="B33" i="3" s="1"/>
  <c r="F30" i="3"/>
  <c r="C30" i="3"/>
  <c r="B30" i="3"/>
  <c r="H29" i="3"/>
  <c r="E29" i="3"/>
  <c r="D29" i="3"/>
  <c r="I28" i="3"/>
  <c r="H28" i="3" s="1"/>
  <c r="G28" i="3"/>
  <c r="G30" i="3" s="1"/>
  <c r="F28" i="3"/>
  <c r="E28" i="3"/>
  <c r="D28" i="3"/>
  <c r="B28" i="3"/>
  <c r="I27" i="3"/>
  <c r="I30" i="3" s="1"/>
  <c r="H27" i="3"/>
  <c r="G27" i="3"/>
  <c r="F27" i="3"/>
  <c r="E27" i="3" s="1"/>
  <c r="E30" i="3" s="1"/>
  <c r="D27" i="3"/>
  <c r="D30" i="3" s="1"/>
  <c r="B27" i="3"/>
  <c r="H22" i="3"/>
  <c r="I21" i="3"/>
  <c r="H21" i="3"/>
  <c r="G21" i="3"/>
  <c r="F21" i="3"/>
  <c r="E21" i="3" s="1"/>
  <c r="D21" i="3"/>
  <c r="B21" i="3"/>
  <c r="C20" i="3"/>
  <c r="C24" i="3" s="1"/>
  <c r="C46" i="3" s="1"/>
  <c r="H19" i="3"/>
  <c r="H18" i="3"/>
  <c r="C17" i="3"/>
  <c r="I16" i="3"/>
  <c r="H16" i="3" s="1"/>
  <c r="G16" i="3"/>
  <c r="F16" i="3"/>
  <c r="B16" i="3"/>
  <c r="D16" i="3" s="1"/>
  <c r="E16" i="3" s="1"/>
  <c r="I15" i="3"/>
  <c r="H15" i="3"/>
  <c r="G15" i="3"/>
  <c r="F15" i="3"/>
  <c r="E15" i="3" s="1"/>
  <c r="D15" i="3"/>
  <c r="B15" i="3"/>
  <c r="I14" i="3"/>
  <c r="H14" i="3" s="1"/>
  <c r="G14" i="3"/>
  <c r="F14" i="3"/>
  <c r="B14" i="3"/>
  <c r="D14" i="3" s="1"/>
  <c r="E14" i="3" s="1"/>
  <c r="I13" i="3"/>
  <c r="H13" i="3"/>
  <c r="G13" i="3"/>
  <c r="F13" i="3"/>
  <c r="E13" i="3" s="1"/>
  <c r="D13" i="3"/>
  <c r="B13" i="3"/>
  <c r="I12" i="3"/>
  <c r="I17" i="3" s="1"/>
  <c r="I20" i="3" s="1"/>
  <c r="I24" i="3" s="1"/>
  <c r="G12" i="3"/>
  <c r="G17" i="3" s="1"/>
  <c r="F12" i="3"/>
  <c r="F17" i="3" s="1"/>
  <c r="B12" i="3"/>
  <c r="B17" i="3" s="1"/>
  <c r="C11" i="3"/>
  <c r="I10" i="3"/>
  <c r="H10" i="3"/>
  <c r="G10" i="3"/>
  <c r="F10" i="3"/>
  <c r="E10" i="3" s="1"/>
  <c r="D10" i="3"/>
  <c r="B10" i="3"/>
  <c r="I9" i="3"/>
  <c r="H9" i="3" s="1"/>
  <c r="G9" i="3"/>
  <c r="F9" i="3"/>
  <c r="B9" i="3"/>
  <c r="D9" i="3" s="1"/>
  <c r="E9" i="3" s="1"/>
  <c r="I8" i="3"/>
  <c r="H8" i="3"/>
  <c r="G8" i="3"/>
  <c r="F8" i="3"/>
  <c r="F11" i="3" s="1"/>
  <c r="D8" i="3"/>
  <c r="B8" i="3"/>
  <c r="H7" i="3"/>
  <c r="D7" i="3"/>
  <c r="I6" i="3"/>
  <c r="I11" i="3" s="1"/>
  <c r="G6" i="3"/>
  <c r="G11" i="3" s="1"/>
  <c r="F6" i="3"/>
  <c r="B6" i="3"/>
  <c r="B11" i="3" s="1"/>
  <c r="I43" i="2"/>
  <c r="G43" i="2"/>
  <c r="H43" i="2" s="1"/>
  <c r="F43" i="2"/>
  <c r="B43" i="2"/>
  <c r="D43" i="2" s="1"/>
  <c r="E43" i="2" s="1"/>
  <c r="I41" i="2"/>
  <c r="G41" i="2"/>
  <c r="H41" i="2" s="1"/>
  <c r="F41" i="2"/>
  <c r="B41" i="2"/>
  <c r="D41" i="2" s="1"/>
  <c r="I40" i="2"/>
  <c r="H40" i="2" s="1"/>
  <c r="G40" i="2"/>
  <c r="F40" i="2"/>
  <c r="B40" i="2"/>
  <c r="D40" i="2" s="1"/>
  <c r="E40" i="2" s="1"/>
  <c r="C39" i="2"/>
  <c r="B39" i="2"/>
  <c r="I38" i="2"/>
  <c r="I39" i="2" s="1"/>
  <c r="H38" i="2"/>
  <c r="H39" i="2" s="1"/>
  <c r="G38" i="2"/>
  <c r="G39" i="2" s="1"/>
  <c r="F38" i="2"/>
  <c r="F39" i="2" s="1"/>
  <c r="D38" i="2"/>
  <c r="E38" i="2" s="1"/>
  <c r="B38" i="2"/>
  <c r="H37" i="2"/>
  <c r="D37" i="2"/>
  <c r="E37" i="2" s="1"/>
  <c r="C36" i="2"/>
  <c r="C42" i="2" s="1"/>
  <c r="C45" i="2" s="1"/>
  <c r="B36" i="2"/>
  <c r="B42" i="2" s="1"/>
  <c r="B45" i="2" s="1"/>
  <c r="I35" i="2"/>
  <c r="G35" i="2"/>
  <c r="H35" i="2" s="1"/>
  <c r="F35" i="2"/>
  <c r="F36" i="2" s="1"/>
  <c r="B35" i="2"/>
  <c r="D35" i="2" s="1"/>
  <c r="I34" i="2"/>
  <c r="I36" i="2" s="1"/>
  <c r="G34" i="2"/>
  <c r="F34" i="2"/>
  <c r="B34" i="2"/>
  <c r="D34" i="2" s="1"/>
  <c r="C33" i="2"/>
  <c r="I32" i="2"/>
  <c r="I33" i="2" s="1"/>
  <c r="H32" i="2"/>
  <c r="G32" i="2"/>
  <c r="F32" i="2"/>
  <c r="F33" i="2" s="1"/>
  <c r="D32" i="2"/>
  <c r="E32" i="2" s="1"/>
  <c r="B32" i="2"/>
  <c r="I31" i="2"/>
  <c r="G31" i="2"/>
  <c r="G33" i="2" s="1"/>
  <c r="F31" i="2"/>
  <c r="B31" i="2"/>
  <c r="B33" i="2" s="1"/>
  <c r="G30" i="2"/>
  <c r="F30" i="2"/>
  <c r="C30" i="2"/>
  <c r="B30" i="2"/>
  <c r="H29" i="2"/>
  <c r="D29" i="2"/>
  <c r="E29" i="2" s="1"/>
  <c r="I28" i="2"/>
  <c r="H28" i="2" s="1"/>
  <c r="G28" i="2"/>
  <c r="F28" i="2"/>
  <c r="E28" i="2"/>
  <c r="D28" i="2"/>
  <c r="B28" i="2"/>
  <c r="I27" i="2"/>
  <c r="I30" i="2" s="1"/>
  <c r="H27" i="2"/>
  <c r="H30" i="2" s="1"/>
  <c r="G27" i="2"/>
  <c r="F27" i="2"/>
  <c r="D27" i="2"/>
  <c r="D30" i="2" s="1"/>
  <c r="B27" i="2"/>
  <c r="H22" i="2"/>
  <c r="I21" i="2"/>
  <c r="H21" i="2"/>
  <c r="G21" i="2"/>
  <c r="F21" i="2"/>
  <c r="D21" i="2"/>
  <c r="E21" i="2" s="1"/>
  <c r="B21" i="2"/>
  <c r="C20" i="2"/>
  <c r="C24" i="2" s="1"/>
  <c r="H19" i="2"/>
  <c r="H18" i="2"/>
  <c r="C17" i="2"/>
  <c r="I16" i="2"/>
  <c r="H16" i="2" s="1"/>
  <c r="G16" i="2"/>
  <c r="F16" i="2"/>
  <c r="B16" i="2"/>
  <c r="D16" i="2" s="1"/>
  <c r="E16" i="2" s="1"/>
  <c r="I15" i="2"/>
  <c r="H15" i="2"/>
  <c r="G15" i="2"/>
  <c r="F15" i="2"/>
  <c r="D15" i="2"/>
  <c r="E15" i="2" s="1"/>
  <c r="B15" i="2"/>
  <c r="I14" i="2"/>
  <c r="G14" i="2"/>
  <c r="H14" i="2" s="1"/>
  <c r="F14" i="2"/>
  <c r="B14" i="2"/>
  <c r="D14" i="2" s="1"/>
  <c r="E14" i="2" s="1"/>
  <c r="I13" i="2"/>
  <c r="G13" i="2"/>
  <c r="H13" i="2" s="1"/>
  <c r="F13" i="2"/>
  <c r="E13" i="2" s="1"/>
  <c r="B13" i="2"/>
  <c r="D13" i="2" s="1"/>
  <c r="I12" i="2"/>
  <c r="I17" i="2" s="1"/>
  <c r="I20" i="2" s="1"/>
  <c r="I24" i="2" s="1"/>
  <c r="G12" i="2"/>
  <c r="G17" i="2" s="1"/>
  <c r="G20" i="2" s="1"/>
  <c r="G24" i="2" s="1"/>
  <c r="F12" i="2"/>
  <c r="F17" i="2" s="1"/>
  <c r="B12" i="2"/>
  <c r="D12" i="2" s="1"/>
  <c r="C11" i="2"/>
  <c r="I10" i="2"/>
  <c r="H10" i="2"/>
  <c r="G10" i="2"/>
  <c r="F10" i="2"/>
  <c r="D10" i="2"/>
  <c r="E10" i="2" s="1"/>
  <c r="B10" i="2"/>
  <c r="I9" i="2"/>
  <c r="G9" i="2"/>
  <c r="H9" i="2" s="1"/>
  <c r="F9" i="2"/>
  <c r="B9" i="2"/>
  <c r="D9" i="2" s="1"/>
  <c r="E9" i="2" s="1"/>
  <c r="I8" i="2"/>
  <c r="G8" i="2"/>
  <c r="H8" i="2" s="1"/>
  <c r="F8" i="2"/>
  <c r="B8" i="2"/>
  <c r="B11" i="2" s="1"/>
  <c r="H7" i="2"/>
  <c r="D7" i="2"/>
  <c r="K6" i="2"/>
  <c r="I6" i="2"/>
  <c r="I11" i="2" s="1"/>
  <c r="H6" i="2"/>
  <c r="G6" i="2"/>
  <c r="G11" i="2" s="1"/>
  <c r="F6" i="2"/>
  <c r="F11" i="2" s="1"/>
  <c r="D6" i="2"/>
  <c r="E6" i="2" s="1"/>
  <c r="B6" i="2"/>
  <c r="B20" i="3" l="1"/>
  <c r="B24" i="3" s="1"/>
  <c r="B46" i="3" s="1"/>
  <c r="D36" i="3"/>
  <c r="E34" i="3"/>
  <c r="F20" i="3"/>
  <c r="F24" i="3" s="1"/>
  <c r="G20" i="3"/>
  <c r="G24" i="3" s="1"/>
  <c r="G46" i="3" s="1"/>
  <c r="B42" i="3"/>
  <c r="B45" i="3" s="1"/>
  <c r="I46" i="3"/>
  <c r="H30" i="3"/>
  <c r="I42" i="3"/>
  <c r="I45" i="3" s="1"/>
  <c r="F42" i="3"/>
  <c r="F45" i="3" s="1"/>
  <c r="E8" i="3"/>
  <c r="D12" i="3"/>
  <c r="H12" i="3"/>
  <c r="H17" i="3" s="1"/>
  <c r="H34" i="3"/>
  <c r="H36" i="3" s="1"/>
  <c r="H42" i="3" s="1"/>
  <c r="H45" i="3" s="1"/>
  <c r="E35" i="3"/>
  <c r="D39" i="3"/>
  <c r="D6" i="3"/>
  <c r="H6" i="3"/>
  <c r="H11" i="3" s="1"/>
  <c r="D31" i="3"/>
  <c r="H31" i="3"/>
  <c r="H33" i="3" s="1"/>
  <c r="E32" i="3"/>
  <c r="E38" i="3"/>
  <c r="E39" i="3" s="1"/>
  <c r="G46" i="2"/>
  <c r="D36" i="2"/>
  <c r="E34" i="2"/>
  <c r="I46" i="2"/>
  <c r="F42" i="2"/>
  <c r="F45" i="2" s="1"/>
  <c r="H11" i="2"/>
  <c r="D17" i="2"/>
  <c r="E12" i="2"/>
  <c r="E17" i="2" s="1"/>
  <c r="E39" i="2"/>
  <c r="F20" i="2"/>
  <c r="F24" i="2" s="1"/>
  <c r="F46" i="2" s="1"/>
  <c r="C46" i="2"/>
  <c r="I42" i="2"/>
  <c r="I45" i="2" s="1"/>
  <c r="B17" i="2"/>
  <c r="B20" i="2" s="1"/>
  <c r="B24" i="2" s="1"/>
  <c r="B46" i="2" s="1"/>
  <c r="H31" i="2"/>
  <c r="H33" i="2" s="1"/>
  <c r="G36" i="2"/>
  <c r="G42" i="2"/>
  <c r="G45" i="2" s="1"/>
  <c r="H12" i="2"/>
  <c r="H17" i="2" s="1"/>
  <c r="H34" i="2"/>
  <c r="H36" i="2" s="1"/>
  <c r="H42" i="2" s="1"/>
  <c r="H45" i="2" s="1"/>
  <c r="E35" i="2"/>
  <c r="E41" i="2"/>
  <c r="D39" i="2"/>
  <c r="E27" i="2"/>
  <c r="E30" i="2" s="1"/>
  <c r="D31" i="2"/>
  <c r="D8" i="2"/>
  <c r="E8" i="2" s="1"/>
  <c r="E11" i="2" s="1"/>
  <c r="I43" i="1"/>
  <c r="H43" i="1" s="1"/>
  <c r="G43" i="1"/>
  <c r="F43" i="1"/>
  <c r="B43" i="1"/>
  <c r="D43" i="1" s="1"/>
  <c r="I41" i="1"/>
  <c r="H41" i="1" s="1"/>
  <c r="G41" i="1"/>
  <c r="F41" i="1"/>
  <c r="B41" i="1"/>
  <c r="D41" i="1" s="1"/>
  <c r="I40" i="1"/>
  <c r="H40" i="1" s="1"/>
  <c r="G40" i="1"/>
  <c r="F40" i="1"/>
  <c r="B40" i="1"/>
  <c r="D40" i="1" s="1"/>
  <c r="C39" i="1"/>
  <c r="C42" i="1" s="1"/>
  <c r="C45" i="1" s="1"/>
  <c r="I38" i="1"/>
  <c r="I39" i="1" s="1"/>
  <c r="G38" i="1"/>
  <c r="G39" i="1" s="1"/>
  <c r="F38" i="1"/>
  <c r="F39" i="1" s="1"/>
  <c r="B38" i="1"/>
  <c r="B39" i="1" s="1"/>
  <c r="H37" i="1"/>
  <c r="D37" i="1"/>
  <c r="E37" i="1" s="1"/>
  <c r="C36" i="1"/>
  <c r="I35" i="1"/>
  <c r="H35" i="1" s="1"/>
  <c r="G35" i="1"/>
  <c r="F35" i="1"/>
  <c r="D35" i="1"/>
  <c r="B35" i="1"/>
  <c r="I34" i="1"/>
  <c r="I36" i="1" s="1"/>
  <c r="G34" i="1"/>
  <c r="F34" i="1"/>
  <c r="F36" i="1" s="1"/>
  <c r="B34" i="1"/>
  <c r="B36" i="1" s="1"/>
  <c r="C33" i="1"/>
  <c r="I32" i="1"/>
  <c r="H32" i="1" s="1"/>
  <c r="G32" i="1"/>
  <c r="F32" i="1"/>
  <c r="F33" i="1" s="1"/>
  <c r="B32" i="1"/>
  <c r="D32" i="1" s="1"/>
  <c r="I31" i="1"/>
  <c r="G31" i="1"/>
  <c r="G33" i="1" s="1"/>
  <c r="F31" i="1"/>
  <c r="B31" i="1"/>
  <c r="D31" i="1" s="1"/>
  <c r="C30" i="1"/>
  <c r="H29" i="1"/>
  <c r="E29" i="1"/>
  <c r="D29" i="1"/>
  <c r="I28" i="1"/>
  <c r="G28" i="1"/>
  <c r="F28" i="1"/>
  <c r="E28" i="1"/>
  <c r="D28" i="1"/>
  <c r="B28" i="1"/>
  <c r="I27" i="1"/>
  <c r="G27" i="1"/>
  <c r="F27" i="1"/>
  <c r="B27" i="1"/>
  <c r="B30" i="1" s="1"/>
  <c r="H22" i="1"/>
  <c r="I21" i="1"/>
  <c r="H21" i="1" s="1"/>
  <c r="G21" i="1"/>
  <c r="F21" i="1"/>
  <c r="E21" i="1" s="1"/>
  <c r="B21" i="1"/>
  <c r="D21" i="1" s="1"/>
  <c r="H19" i="1"/>
  <c r="H18" i="1"/>
  <c r="C17" i="1"/>
  <c r="C20" i="1" s="1"/>
  <c r="C24" i="1" s="1"/>
  <c r="C46" i="1" s="1"/>
  <c r="I16" i="1"/>
  <c r="G16" i="1"/>
  <c r="F16" i="1"/>
  <c r="B16" i="1"/>
  <c r="D16" i="1" s="1"/>
  <c r="I15" i="1"/>
  <c r="G15" i="1"/>
  <c r="F15" i="1"/>
  <c r="B15" i="1"/>
  <c r="D15" i="1" s="1"/>
  <c r="I14" i="1"/>
  <c r="G14" i="1"/>
  <c r="F14" i="1"/>
  <c r="B14" i="1"/>
  <c r="D14" i="1" s="1"/>
  <c r="E14" i="1" s="1"/>
  <c r="I13" i="1"/>
  <c r="H13" i="1"/>
  <c r="G13" i="1"/>
  <c r="F13" i="1"/>
  <c r="B13" i="1"/>
  <c r="D13" i="1" s="1"/>
  <c r="E13" i="1" s="1"/>
  <c r="I12" i="1"/>
  <c r="I17" i="1" s="1"/>
  <c r="G12" i="1"/>
  <c r="G17" i="1" s="1"/>
  <c r="F12" i="1"/>
  <c r="B12" i="1"/>
  <c r="B17" i="1" s="1"/>
  <c r="C11" i="1"/>
  <c r="I10" i="1"/>
  <c r="G10" i="1"/>
  <c r="F10" i="1"/>
  <c r="B10" i="1"/>
  <c r="D10" i="1" s="1"/>
  <c r="I9" i="1"/>
  <c r="G9" i="1"/>
  <c r="F9" i="1"/>
  <c r="B9" i="1"/>
  <c r="D9" i="1" s="1"/>
  <c r="E9" i="1" s="1"/>
  <c r="I8" i="1"/>
  <c r="H8" i="1"/>
  <c r="G8" i="1"/>
  <c r="F8" i="1"/>
  <c r="B8" i="1"/>
  <c r="D8" i="1" s="1"/>
  <c r="E8" i="1" s="1"/>
  <c r="H7" i="1"/>
  <c r="D7" i="1"/>
  <c r="I6" i="1"/>
  <c r="I11" i="1" s="1"/>
  <c r="G6" i="1"/>
  <c r="F6" i="1"/>
  <c r="B6" i="1"/>
  <c r="D6" i="1" s="1"/>
  <c r="D42" i="3" l="1"/>
  <c r="D45" i="3" s="1"/>
  <c r="E31" i="3"/>
  <c r="E33" i="3" s="1"/>
  <c r="D33" i="3"/>
  <c r="E36" i="3"/>
  <c r="E42" i="3" s="1"/>
  <c r="E45" i="3" s="1"/>
  <c r="E6" i="3"/>
  <c r="E11" i="3" s="1"/>
  <c r="D11" i="3"/>
  <c r="E12" i="3"/>
  <c r="E17" i="3" s="1"/>
  <c r="D17" i="3"/>
  <c r="F46" i="3"/>
  <c r="H20" i="3"/>
  <c r="H24" i="3" s="1"/>
  <c r="H46" i="3" s="1"/>
  <c r="H20" i="2"/>
  <c r="H24" i="2" s="1"/>
  <c r="H46" i="2" s="1"/>
  <c r="E31" i="2"/>
  <c r="E33" i="2" s="1"/>
  <c r="D33" i="2"/>
  <c r="D42" i="2" s="1"/>
  <c r="D45" i="2" s="1"/>
  <c r="E36" i="2"/>
  <c r="E42" i="2" s="1"/>
  <c r="E45" i="2" s="1"/>
  <c r="D11" i="2"/>
  <c r="D20" i="2" s="1"/>
  <c r="D24" i="2" s="1"/>
  <c r="D46" i="2" s="1"/>
  <c r="E20" i="2"/>
  <c r="E24" i="2" s="1"/>
  <c r="F11" i="1"/>
  <c r="H14" i="1"/>
  <c r="H15" i="1"/>
  <c r="H16" i="1"/>
  <c r="H27" i="1"/>
  <c r="B33" i="1"/>
  <c r="G36" i="1"/>
  <c r="G42" i="1" s="1"/>
  <c r="G45" i="1" s="1"/>
  <c r="E35" i="1"/>
  <c r="D38" i="1"/>
  <c r="E43" i="1"/>
  <c r="H9" i="1"/>
  <c r="H10" i="1"/>
  <c r="F17" i="1"/>
  <c r="F20" i="1" s="1"/>
  <c r="F24" i="1" s="1"/>
  <c r="H28" i="1"/>
  <c r="H30" i="1" s="1"/>
  <c r="I33" i="1"/>
  <c r="G11" i="1"/>
  <c r="B11" i="1"/>
  <c r="B20" i="1" s="1"/>
  <c r="B24" i="1" s="1"/>
  <c r="G30" i="1"/>
  <c r="E40" i="1"/>
  <c r="I20" i="1"/>
  <c r="I24" i="1" s="1"/>
  <c r="E6" i="1"/>
  <c r="D11" i="1"/>
  <c r="E15" i="1"/>
  <c r="E16" i="1"/>
  <c r="B42" i="1"/>
  <c r="B45" i="1" s="1"/>
  <c r="G20" i="1"/>
  <c r="G24" i="1" s="1"/>
  <c r="E31" i="1"/>
  <c r="D33" i="1"/>
  <c r="D12" i="1"/>
  <c r="D17" i="1" s="1"/>
  <c r="H12" i="1"/>
  <c r="I30" i="1"/>
  <c r="I42" i="1" s="1"/>
  <c r="I45" i="1" s="1"/>
  <c r="D34" i="1"/>
  <c r="D36" i="1" s="1"/>
  <c r="H34" i="1"/>
  <c r="H36" i="1" s="1"/>
  <c r="E41" i="1"/>
  <c r="D27" i="1"/>
  <c r="D30" i="1" s="1"/>
  <c r="F30" i="1"/>
  <c r="F42" i="1" s="1"/>
  <c r="F45" i="1" s="1"/>
  <c r="F46" i="1" s="1"/>
  <c r="E34" i="1"/>
  <c r="E36" i="1" s="1"/>
  <c r="H38" i="1"/>
  <c r="H39" i="1" s="1"/>
  <c r="H42" i="1" s="1"/>
  <c r="H45" i="1" s="1"/>
  <c r="D39" i="1"/>
  <c r="H6" i="1"/>
  <c r="H11" i="1" s="1"/>
  <c r="E10" i="1"/>
  <c r="H31" i="1"/>
  <c r="H33" i="1" s="1"/>
  <c r="E32" i="1"/>
  <c r="E38" i="1"/>
  <c r="E39" i="1" s="1"/>
  <c r="D20" i="3" l="1"/>
  <c r="D24" i="3" s="1"/>
  <c r="D46" i="3" s="1"/>
  <c r="E20" i="3"/>
  <c r="E24" i="3" s="1"/>
  <c r="E46" i="3" s="1"/>
  <c r="E46" i="2"/>
  <c r="D42" i="1"/>
  <c r="D45" i="1" s="1"/>
  <c r="G46" i="1"/>
  <c r="E33" i="1"/>
  <c r="E42" i="1" s="1"/>
  <c r="E45" i="1" s="1"/>
  <c r="H17" i="1"/>
  <c r="H20" i="1" s="1"/>
  <c r="H24" i="1" s="1"/>
  <c r="B46" i="1"/>
  <c r="H46" i="1"/>
  <c r="E11" i="1"/>
  <c r="E27" i="1"/>
  <c r="E30" i="1" s="1"/>
  <c r="I46" i="1"/>
  <c r="D20" i="1"/>
  <c r="D24" i="1" s="1"/>
  <c r="D46" i="1" s="1"/>
  <c r="E12" i="1"/>
  <c r="E17" i="1" s="1"/>
  <c r="E20" i="1" l="1"/>
  <c r="E24" i="1" s="1"/>
  <c r="E46" i="1" s="1"/>
</calcChain>
</file>

<file path=xl/sharedStrings.xml><?xml version="1.0" encoding="utf-8"?>
<sst xmlns="http://schemas.openxmlformats.org/spreadsheetml/2006/main" count="186" uniqueCount="75">
  <si>
    <t>טבלה 1: הצעת התקציב הרגיל לשנת 2017 - מועצה אזורית בקעת הירדן</t>
  </si>
  <si>
    <t>הסעיף התקציבי</t>
  </si>
  <si>
    <t>ביצוע 2015 (מחירים שוטפים)</t>
  </si>
  <si>
    <t>מקדים בשימוש הרשות</t>
  </si>
  <si>
    <t>ביצוע 2015 מקדמם למחירי 2016</t>
  </si>
  <si>
    <t>שינוי 
כולל התייעלות</t>
  </si>
  <si>
    <t>מסגרת תקציב לשנת 2016</t>
  </si>
  <si>
    <t xml:space="preserve">אומדן 2016  </t>
  </si>
  <si>
    <t>שינויים כולל התייעלות ב-2016</t>
  </si>
  <si>
    <t>תקציב 2017</t>
  </si>
  <si>
    <t>נספח מספר</t>
  </si>
  <si>
    <t>(1)</t>
  </si>
  <si>
    <t>(2)</t>
  </si>
  <si>
    <t>(3)</t>
  </si>
  <si>
    <t xml:space="preserve">(2) X (3) = (4)  </t>
  </si>
  <si>
    <t>(6) - (4) = (5)</t>
  </si>
  <si>
    <t>(6)</t>
  </si>
  <si>
    <t>(7)</t>
  </si>
  <si>
    <t>(8)</t>
  </si>
  <si>
    <t>(9)</t>
  </si>
  <si>
    <t>(10)</t>
  </si>
  <si>
    <t>צד ההכנסות</t>
  </si>
  <si>
    <t>ארנונה כללית</t>
  </si>
  <si>
    <t>מפעל המים</t>
  </si>
  <si>
    <t>עצמיות חינוך</t>
  </si>
  <si>
    <t>עצמיות רווחה</t>
  </si>
  <si>
    <t>עצמיות אחר</t>
  </si>
  <si>
    <t>סה"כ עצמיות</t>
  </si>
  <si>
    <t>תקבולים ממשרד החינוך</t>
  </si>
  <si>
    <t>תקבולים ממשרד הרווחה</t>
  </si>
  <si>
    <t>תקבולים ממשלתיים אחרים</t>
  </si>
  <si>
    <t>מענק כללי לאיזון</t>
  </si>
  <si>
    <t>מענקים אחרים ממשרד הפנים</t>
  </si>
  <si>
    <t>סה"כ תקבולי ממשלה</t>
  </si>
  <si>
    <t>תקבולים אחרים</t>
  </si>
  <si>
    <t>הכנסות ח"פ ובגין שנים קודמות</t>
  </si>
  <si>
    <t>סה"כ הכנסות לפני הנחות בארנונה וכיסוי גרעון מצטבר</t>
  </si>
  <si>
    <t>הנחות בארנונה</t>
  </si>
  <si>
    <t>הכנסה לכיסוי גרעון שוטף ממקורות ממשלתיים והרשות בשנים הבאות</t>
  </si>
  <si>
    <t>הכנסה מותנה</t>
  </si>
  <si>
    <t xml:space="preserve">סה"כ הכנסות </t>
  </si>
  <si>
    <t>צד ההוצאות</t>
  </si>
  <si>
    <t>שכר כללי</t>
  </si>
  <si>
    <t>פעולות כלליות</t>
  </si>
  <si>
    <t>מפעל מים</t>
  </si>
  <si>
    <t>סה"כ כלליות</t>
  </si>
  <si>
    <t>שכר עובדי חינוך</t>
  </si>
  <si>
    <t>פעולות חינוך</t>
  </si>
  <si>
    <t>סה"כ חינוך</t>
  </si>
  <si>
    <t>שכר עובדי רווחה</t>
  </si>
  <si>
    <t>פעולות רווחה</t>
  </si>
  <si>
    <t>סה"כ רווחה</t>
  </si>
  <si>
    <t>פרעון מלוות מים וביוב</t>
  </si>
  <si>
    <t>פרעון מלוות אחר</t>
  </si>
  <si>
    <t>סה"כ פרעון מלוות</t>
  </si>
  <si>
    <t>הוצאות מימון</t>
  </si>
  <si>
    <t>הוצאות ח"פ ובגין שנים קודמות</t>
  </si>
  <si>
    <t>סה"כ הוצאות לפני הנחות בארנונה וכיסוי גרעון נצבר</t>
  </si>
  <si>
    <t>הוצאה מותנה</t>
  </si>
  <si>
    <t xml:space="preserve">סה"כ הוצאות </t>
  </si>
  <si>
    <t>עודף/(גרעון)</t>
  </si>
  <si>
    <t>טבלה 1: הצעת התקציב הרגיל לשנת 2016 - מועצה אזורית בקעת הירדן</t>
  </si>
  <si>
    <t>ביצוע 2014 (מחירים שוטפים)</t>
  </si>
  <si>
    <t>ביצוע 2014 מקדמם למחירי 2015</t>
  </si>
  <si>
    <t>מסגרת תקציב לשנת 2015</t>
  </si>
  <si>
    <t xml:space="preserve">ביצוע 2015  </t>
  </si>
  <si>
    <t>שינויים כולל התייעלות ב-2015</t>
  </si>
  <si>
    <t>תקציב 2016</t>
  </si>
  <si>
    <t>טבלה 1: הצעת התקציב הרגיל לשנת 2018 - מועצה אזורית בקעת הירדן</t>
  </si>
  <si>
    <t>ביצוע 2016 (מחירים שוטפים)</t>
  </si>
  <si>
    <t>ביצוע 2016 מקדמם למחירי 2017</t>
  </si>
  <si>
    <t>מסגרת תקציב לשנת 2017</t>
  </si>
  <si>
    <t xml:space="preserve">אומדן 2017  </t>
  </si>
  <si>
    <t>שינויים כולל התייעלות ב-2017</t>
  </si>
  <si>
    <t>תקציב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</si>
</sst>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#,##0_);\(#,##0\);&quot;-    &quot;__"/>
  </numFmts>
  <fonts count="30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u/>
      <sz val="10"/>
      <name val="Arial"/>
      <family val="2"/>
      <charset val="177"/>
    </font>
    <font>
      <sz val="10"/>
      <color indexed="8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u/>
      <sz val="10"/>
      <color indexed="8"/>
      <name val="Arial"/>
      <family val="2"/>
      <charset val="177"/>
    </font>
    <font>
      <sz val="10"/>
      <color indexed="10"/>
      <name val="Arial"/>
      <family val="2"/>
      <charset val="177"/>
    </font>
    <font>
      <sz val="10"/>
      <color indexed="12"/>
      <name val="Arial"/>
      <family val="2"/>
      <charset val="177"/>
    </font>
    <font>
      <sz val="10"/>
      <name val="Arial"/>
      <family val="2"/>
      <charset val="177"/>
    </font>
    <font>
      <b/>
      <sz val="10"/>
      <name val="Arial"/>
      <family val="2"/>
      <charset val="177"/>
    </font>
    <font>
      <u/>
      <sz val="10"/>
      <color indexed="8"/>
      <name val="Arial"/>
      <family val="2"/>
      <charset val="177"/>
    </font>
    <font>
      <b/>
      <i/>
      <sz val="10"/>
      <color indexed="8"/>
      <name val="Arial"/>
      <family val="2"/>
      <charset val="177"/>
    </font>
    <font>
      <b/>
      <sz val="8"/>
      <color indexed="8"/>
      <name val="Arial"/>
      <family val="2"/>
      <charset val="177"/>
    </font>
    <font>
      <sz val="8"/>
      <color theme="1"/>
      <name val="Arial"/>
      <family val="2"/>
      <charset val="177"/>
      <scheme val="minor"/>
    </font>
    <font>
      <b/>
      <u/>
      <sz val="16"/>
      <name val="Arial"/>
      <family val="2"/>
      <charset val="177"/>
    </font>
    <font>
      <b/>
      <u/>
      <sz val="12"/>
      <color indexed="8"/>
      <name val="David"/>
      <family val="2"/>
      <charset val="177"/>
    </font>
    <font>
      <b/>
      <sz val="12"/>
      <color indexed="8"/>
      <name val="Arial"/>
      <family val="2"/>
      <charset val="177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u/>
      <sz val="12"/>
      <color indexed="8"/>
      <name val="Arial"/>
      <family val="2"/>
      <charset val="177"/>
    </font>
    <font>
      <sz val="12"/>
      <color indexed="10"/>
      <name val="Arial"/>
      <family val="2"/>
      <charset val="177"/>
    </font>
    <font>
      <sz val="12"/>
      <color indexed="12"/>
      <name val="Arial"/>
      <family val="2"/>
      <charset val="177"/>
    </font>
    <font>
      <sz val="12"/>
      <name val="Arial"/>
      <family val="2"/>
      <charset val="177"/>
    </font>
    <font>
      <b/>
      <sz val="10"/>
      <name val="Arial"/>
      <family val="2"/>
    </font>
    <font>
      <u/>
      <sz val="12"/>
      <color indexed="8"/>
      <name val="Arial"/>
      <family val="2"/>
    </font>
    <font>
      <b/>
      <i/>
      <sz val="12"/>
      <color indexed="8"/>
      <name val="Arial"/>
      <family val="2"/>
      <charset val="177"/>
    </font>
    <font>
      <b/>
      <sz val="12"/>
      <name val="Arial"/>
      <family val="2"/>
      <charset val="177"/>
    </font>
    <font>
      <sz val="12"/>
      <color indexed="8"/>
      <name val="Arial"/>
      <family val="2"/>
      <charset val="177"/>
    </font>
    <font>
      <u/>
      <sz val="12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wrapText="1"/>
    </xf>
    <xf numFmtId="0" fontId="5" fillId="0" borderId="2" xfId="1" applyFont="1" applyBorder="1"/>
    <xf numFmtId="164" fontId="6" fillId="0" borderId="3" xfId="2" applyNumberFormat="1" applyFont="1" applyBorder="1" applyAlignment="1">
      <alignment horizontal="center"/>
    </xf>
    <xf numFmtId="164" fontId="6" fillId="0" borderId="3" xfId="2" applyNumberFormat="1" applyFont="1" applyBorder="1" applyAlignment="1">
      <alignment horizontal="right"/>
    </xf>
    <xf numFmtId="164" fontId="7" fillId="0" borderId="4" xfId="2" applyNumberFormat="1" applyFont="1" applyBorder="1"/>
    <xf numFmtId="0" fontId="3" fillId="0" borderId="1" xfId="1" applyFont="1" applyBorder="1"/>
    <xf numFmtId="165" fontId="8" fillId="0" borderId="2" xfId="1" applyNumberFormat="1" applyFont="1" applyBorder="1" applyAlignment="1">
      <alignment horizontal="center" readingOrder="2"/>
    </xf>
    <xf numFmtId="165" fontId="8" fillId="0" borderId="2" xfId="1" applyNumberFormat="1" applyFont="1" applyBorder="1" applyAlignment="1">
      <alignment horizontal="right" readingOrder="2"/>
    </xf>
    <xf numFmtId="164" fontId="8" fillId="0" borderId="1" xfId="2" applyNumberFormat="1" applyFont="1" applyBorder="1"/>
    <xf numFmtId="164" fontId="8" fillId="0" borderId="1" xfId="2" applyNumberFormat="1" applyFont="1" applyFill="1" applyBorder="1"/>
    <xf numFmtId="165" fontId="9" fillId="0" borderId="1" xfId="1" applyNumberFormat="1" applyFont="1" applyBorder="1" applyAlignment="1">
      <alignment horizontal="center" readingOrder="2"/>
    </xf>
    <xf numFmtId="0" fontId="10" fillId="0" borderId="1" xfId="1" applyFont="1" applyBorder="1"/>
    <xf numFmtId="0" fontId="11" fillId="0" borderId="1" xfId="1" applyFont="1" applyBorder="1"/>
    <xf numFmtId="164" fontId="4" fillId="0" borderId="1" xfId="2" applyNumberFormat="1" applyFont="1" applyBorder="1"/>
    <xf numFmtId="164" fontId="4" fillId="0" borderId="1" xfId="2" applyNumberFormat="1" applyFont="1" applyFill="1" applyBorder="1"/>
    <xf numFmtId="165" fontId="8" fillId="0" borderId="1" xfId="1" applyNumberFormat="1" applyFont="1" applyBorder="1" applyAlignment="1">
      <alignment horizontal="center" readingOrder="2"/>
    </xf>
    <xf numFmtId="164" fontId="9" fillId="0" borderId="1" xfId="2" applyNumberFormat="1" applyFont="1" applyBorder="1"/>
    <xf numFmtId="0" fontId="11" fillId="0" borderId="1" xfId="1" applyFont="1" applyBorder="1" applyAlignment="1">
      <alignment wrapText="1"/>
    </xf>
    <xf numFmtId="165" fontId="8" fillId="0" borderId="1" xfId="1" applyNumberFormat="1" applyFont="1" applyFill="1" applyBorder="1" applyAlignment="1">
      <alignment horizontal="center" readingOrder="2"/>
    </xf>
    <xf numFmtId="0" fontId="4" fillId="0" borderId="1" xfId="1" applyFont="1" applyFill="1" applyBorder="1" applyAlignment="1">
      <alignment wrapText="1"/>
    </xf>
    <xf numFmtId="0" fontId="11" fillId="0" borderId="5" xfId="1" applyFont="1" applyBorder="1"/>
    <xf numFmtId="164" fontId="4" fillId="0" borderId="5" xfId="2" applyNumberFormat="1" applyFont="1" applyBorder="1"/>
    <xf numFmtId="0" fontId="4" fillId="0" borderId="0" xfId="1" applyFont="1" applyBorder="1"/>
    <xf numFmtId="164" fontId="9" fillId="0" borderId="0" xfId="2" applyNumberFormat="1" applyFont="1" applyBorder="1" applyAlignment="1">
      <alignment horizontal="center"/>
    </xf>
    <xf numFmtId="164" fontId="9" fillId="0" borderId="0" xfId="2" applyNumberFormat="1" applyFont="1" applyBorder="1" applyAlignment="1">
      <alignment horizontal="right"/>
    </xf>
    <xf numFmtId="0" fontId="3" fillId="0" borderId="0" xfId="1" applyFont="1" applyBorder="1"/>
    <xf numFmtId="0" fontId="3" fillId="0" borderId="6" xfId="1" applyFont="1" applyBorder="1"/>
    <xf numFmtId="0" fontId="4" fillId="0" borderId="7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right"/>
    </xf>
    <xf numFmtId="165" fontId="8" fillId="0" borderId="2" xfId="1" applyNumberFormat="1" applyFont="1" applyFill="1" applyBorder="1" applyAlignment="1">
      <alignment horizontal="right" readingOrder="2"/>
    </xf>
    <xf numFmtId="0" fontId="10" fillId="0" borderId="1" xfId="1" applyFont="1" applyBorder="1" applyAlignment="1">
      <alignment wrapText="1"/>
    </xf>
    <xf numFmtId="0" fontId="4" fillId="0" borderId="5" xfId="1" applyFont="1" applyBorder="1"/>
    <xf numFmtId="165" fontId="4" fillId="0" borderId="5" xfId="1" applyNumberFormat="1" applyFont="1" applyBorder="1" applyAlignment="1">
      <alignment horizontal="right" readingOrder="2"/>
    </xf>
    <xf numFmtId="0" fontId="12" fillId="0" borderId="1" xfId="1" quotePrefix="1" applyFont="1" applyBorder="1" applyAlignment="1">
      <alignment horizontal="center" vertical="center"/>
    </xf>
    <xf numFmtId="0" fontId="12" fillId="0" borderId="1" xfId="1" applyFont="1" applyBorder="1" applyAlignment="1">
      <alignment horizontal="right" vertical="center"/>
    </xf>
    <xf numFmtId="0" fontId="13" fillId="0" borderId="0" xfId="0" applyFont="1"/>
    <xf numFmtId="0" fontId="2" fillId="0" borderId="0" xfId="1" applyFont="1" applyAlignment="1"/>
    <xf numFmtId="0" fontId="14" fillId="0" borderId="0" xfId="1" applyFont="1" applyAlignment="1"/>
    <xf numFmtId="0" fontId="14" fillId="2" borderId="0" xfId="1" applyFont="1" applyFill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7" fillId="0" borderId="0" xfId="1" applyFont="1"/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right"/>
    </xf>
    <xf numFmtId="0" fontId="17" fillId="2" borderId="0" xfId="1" applyFont="1" applyFill="1"/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wrapText="1"/>
    </xf>
    <xf numFmtId="0" fontId="16" fillId="2" borderId="4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wrapText="1"/>
    </xf>
    <xf numFmtId="0" fontId="18" fillId="0" borderId="1" xfId="1" quotePrefix="1" applyFont="1" applyBorder="1" applyAlignment="1">
      <alignment horizontal="center" vertical="center"/>
    </xf>
    <xf numFmtId="0" fontId="18" fillId="0" borderId="1" xfId="1" applyFont="1" applyBorder="1" applyAlignment="1">
      <alignment horizontal="right" vertical="center"/>
    </xf>
    <xf numFmtId="0" fontId="18" fillId="2" borderId="0" xfId="1" quotePrefix="1" applyFont="1" applyFill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2" xfId="1" applyFont="1" applyBorder="1"/>
    <xf numFmtId="164" fontId="21" fillId="0" borderId="3" xfId="2" applyNumberFormat="1" applyFont="1" applyBorder="1" applyAlignment="1">
      <alignment horizontal="center"/>
    </xf>
    <xf numFmtId="164" fontId="21" fillId="0" borderId="3" xfId="2" applyNumberFormat="1" applyFont="1" applyBorder="1" applyAlignment="1">
      <alignment horizontal="right"/>
    </xf>
    <xf numFmtId="164" fontId="22" fillId="0" borderId="4" xfId="2" applyNumberFormat="1" applyFont="1" applyBorder="1"/>
    <xf numFmtId="164" fontId="22" fillId="2" borderId="0" xfId="2" applyNumberFormat="1" applyFont="1" applyFill="1" applyBorder="1"/>
    <xf numFmtId="0" fontId="17" fillId="0" borderId="1" xfId="1" applyFont="1" applyBorder="1"/>
    <xf numFmtId="165" fontId="23" fillId="0" borderId="2" xfId="1" applyNumberFormat="1" applyFont="1" applyBorder="1" applyAlignment="1">
      <alignment horizontal="center" readingOrder="2"/>
    </xf>
    <xf numFmtId="165" fontId="23" fillId="0" borderId="2" xfId="1" applyNumberFormat="1" applyFont="1" applyBorder="1" applyAlignment="1">
      <alignment horizontal="right" readingOrder="2"/>
    </xf>
    <xf numFmtId="164" fontId="23" fillId="0" borderId="1" xfId="2" applyNumberFormat="1" applyFont="1" applyBorder="1"/>
    <xf numFmtId="165" fontId="24" fillId="0" borderId="1" xfId="1" applyNumberFormat="1" applyFont="1" applyBorder="1" applyAlignment="1">
      <alignment horizontal="center" readingOrder="2"/>
    </xf>
    <xf numFmtId="164" fontId="23" fillId="0" borderId="4" xfId="2" applyNumberFormat="1" applyFont="1" applyBorder="1"/>
    <xf numFmtId="164" fontId="23" fillId="2" borderId="0" xfId="2" applyNumberFormat="1" applyFont="1" applyFill="1" applyBorder="1"/>
    <xf numFmtId="0" fontId="25" fillId="0" borderId="1" xfId="1" applyFont="1" applyBorder="1"/>
    <xf numFmtId="0" fontId="26" fillId="0" borderId="1" xfId="1" applyFont="1" applyBorder="1"/>
    <xf numFmtId="164" fontId="16" fillId="0" borderId="1" xfId="2" applyNumberFormat="1" applyFont="1" applyBorder="1"/>
    <xf numFmtId="165" fontId="23" fillId="0" borderId="1" xfId="1" applyNumberFormat="1" applyFont="1" applyBorder="1" applyAlignment="1">
      <alignment horizontal="center" readingOrder="2"/>
    </xf>
    <xf numFmtId="164" fontId="16" fillId="2" borderId="3" xfId="2" applyNumberFormat="1" applyFont="1" applyFill="1" applyBorder="1"/>
    <xf numFmtId="0" fontId="16" fillId="0" borderId="0" xfId="1" applyFont="1"/>
    <xf numFmtId="164" fontId="27" fillId="0" borderId="1" xfId="2" applyNumberFormat="1" applyFont="1" applyBorder="1"/>
    <xf numFmtId="164" fontId="27" fillId="2" borderId="3" xfId="2" applyNumberFormat="1" applyFont="1" applyFill="1" applyBorder="1"/>
    <xf numFmtId="0" fontId="28" fillId="0" borderId="1" xfId="1" applyFont="1" applyBorder="1"/>
    <xf numFmtId="0" fontId="17" fillId="2" borderId="0" xfId="1" applyFont="1" applyFill="1" applyBorder="1"/>
    <xf numFmtId="0" fontId="29" fillId="0" borderId="1" xfId="1" applyFont="1" applyBorder="1"/>
    <xf numFmtId="0" fontId="26" fillId="0" borderId="1" xfId="1" applyFont="1" applyBorder="1" applyAlignment="1">
      <alignment wrapText="1"/>
    </xf>
    <xf numFmtId="0" fontId="16" fillId="0" borderId="1" xfId="1" applyFont="1" applyFill="1" applyBorder="1" applyAlignment="1">
      <alignment wrapText="1"/>
    </xf>
    <xf numFmtId="165" fontId="23" fillId="2" borderId="0" xfId="1" applyNumberFormat="1" applyFont="1" applyFill="1" applyBorder="1" applyAlignment="1">
      <alignment horizontal="right" readingOrder="2"/>
    </xf>
    <xf numFmtId="0" fontId="26" fillId="0" borderId="5" xfId="1" applyFont="1" applyBorder="1"/>
    <xf numFmtId="164" fontId="16" fillId="0" borderId="5" xfId="2" applyNumberFormat="1" applyFont="1" applyBorder="1"/>
    <xf numFmtId="164" fontId="16" fillId="2" borderId="8" xfId="2" applyNumberFormat="1" applyFont="1" applyFill="1" applyBorder="1"/>
    <xf numFmtId="0" fontId="16" fillId="0" borderId="0" xfId="1" applyFont="1" applyBorder="1"/>
    <xf numFmtId="164" fontId="27" fillId="0" borderId="0" xfId="2" applyNumberFormat="1" applyFont="1" applyBorder="1" applyAlignment="1">
      <alignment horizontal="center"/>
    </xf>
    <xf numFmtId="164" fontId="27" fillId="0" borderId="0" xfId="2" applyNumberFormat="1" applyFont="1" applyBorder="1" applyAlignment="1">
      <alignment horizontal="right"/>
    </xf>
    <xf numFmtId="0" fontId="17" fillId="0" borderId="0" xfId="1" applyFont="1" applyBorder="1"/>
    <xf numFmtId="0" fontId="17" fillId="0" borderId="6" xfId="1" applyFont="1" applyBorder="1"/>
    <xf numFmtId="0" fontId="16" fillId="0" borderId="7" xfId="1" applyFont="1" applyBorder="1"/>
    <xf numFmtId="0" fontId="17" fillId="0" borderId="0" xfId="1" applyFont="1" applyBorder="1" applyAlignment="1">
      <alignment horizontal="center"/>
    </xf>
    <xf numFmtId="0" fontId="17" fillId="0" borderId="0" xfId="1" applyFont="1" applyBorder="1" applyAlignment="1">
      <alignment horizontal="right"/>
    </xf>
    <xf numFmtId="165" fontId="23" fillId="0" borderId="2" xfId="1" applyNumberFormat="1" applyFont="1" applyFill="1" applyBorder="1" applyAlignment="1">
      <alignment horizontal="right" readingOrder="2"/>
    </xf>
    <xf numFmtId="164" fontId="16" fillId="2" borderId="4" xfId="2" applyNumberFormat="1" applyFont="1" applyFill="1" applyBorder="1"/>
    <xf numFmtId="0" fontId="25" fillId="0" borderId="1" xfId="1" applyFont="1" applyBorder="1" applyAlignment="1">
      <alignment wrapText="1"/>
    </xf>
    <xf numFmtId="164" fontId="27" fillId="2" borderId="4" xfId="2" applyNumberFormat="1" applyFont="1" applyFill="1" applyBorder="1"/>
    <xf numFmtId="0" fontId="16" fillId="0" borderId="5" xfId="1" applyFont="1" applyBorder="1"/>
    <xf numFmtId="165" fontId="16" fillId="0" borderId="5" xfId="1" applyNumberFormat="1" applyFont="1" applyBorder="1" applyAlignment="1">
      <alignment horizontal="right" readingOrder="2"/>
    </xf>
    <xf numFmtId="165" fontId="16" fillId="2" borderId="9" xfId="1" applyNumberFormat="1" applyFont="1" applyFill="1" applyBorder="1" applyAlignment="1">
      <alignment horizontal="right" readingOrder="2"/>
    </xf>
    <xf numFmtId="0" fontId="17" fillId="2" borderId="0" xfId="1" applyFont="1" applyFill="1" applyAlignment="1">
      <alignment horizontal="center"/>
    </xf>
    <xf numFmtId="165" fontId="17" fillId="0" borderId="0" xfId="1" applyNumberFormat="1" applyFont="1"/>
    <xf numFmtId="165" fontId="17" fillId="2" borderId="0" xfId="1" applyNumberFormat="1" applyFont="1" applyFill="1"/>
    <xf numFmtId="0" fontId="16" fillId="0" borderId="0" xfId="1" applyFont="1" applyBorder="1" applyAlignment="1">
      <alignment horizontal="center"/>
    </xf>
    <xf numFmtId="0" fontId="16" fillId="0" borderId="0" xfId="1" applyFont="1" applyBorder="1" applyAlignment="1">
      <alignment horizontal="right"/>
    </xf>
  </cellXfs>
  <cellStyles count="3">
    <cellStyle name="Comma 2" xfId="2"/>
    <cellStyle name="Normal" xfId="0" builtinId="0"/>
    <cellStyle name="Normal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14;&#1511;&#1510;&#1497;&#1489;%202017/&#1514;&#1497;&#1511;&#1493;&#1503;%20&#1514;&#1511;&#1510;&#1497;&#1489;%202017/&#1504;&#1497;&#1506;%20&#1514;&#1511;&#1510;&#1497;&#1489;%202017%20-&#1500;&#1502;&#1513;&#1512;&#1491;%20&#1492;&#1508;&#1504;&#1497;&#15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514;&#1511;&#1510;&#1497;&#1489;%202016/&#1514;&#1497;&#1511;&#1493;&#1503;%20&#1514;&#1511;&#1510;&#1497;&#1489;%202016/&#1504;&#1497;&#1506;%20&#1514;&#1511;&#1510;&#1497;&#1489;%202016%20-&#1500;&#1502;&#1513;&#1512;&#1491;%20&#1492;&#1508;&#1504;&#1497;&#150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514;&#1511;&#1510;&#1497;&#1489;%202011/&#1514;&#1511;&#1510;&#1497;&#1489;%202011%20-%20&#1500;&#1502;&#1513;&#1512;&#1491;%20&#1492;&#1508;&#1504;&#1497;&#1501;/&#1504;&#1497;&#1506;%20%20&#1514;&#1511;&#1510;&#1497;&#1489;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490;&#1497;&#1489;&#1493;&#1497;%20&#1489;&#1511;&#1506;&#1514;%20&#1492;&#1497;&#1512;&#1491;&#1503;\&#1489;&#1511;&#1506;&#1514;%20&#1492;&#1497;&#1512;&#1491;&#1503;%2017.3.05\&#1492;&#1514;&#1497;&#1497;&#1506;&#1500;&#1493;&#1514;%203.4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490;&#1497;&#1489;&#1493;&#1497;%20&#1489;&#1511;&#1506;&#1514;%20&#1492;&#1497;&#1512;&#1491;&#1503;\&#1489;&#1511;&#1506;&#1514;%20&#1492;&#1497;&#1512;&#1491;&#1503;%2017.3.05\&#1492;&#1514;&#1497;&#1497;&#1506;&#1500;&#1493;&#1514;%2022.3.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514;&#1511;&#1510;&#1497;&#1489;%202018/&#1504;&#1497;&#1506;%20&#1514;&#1511;&#1510;&#1497;&#1489;%202018%20-&#1500;&#1502;&#1513;&#1512;&#1491;%20&#1492;&#1508;&#1504;&#1497;&#15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טבלה 4-  תק 17"/>
      <sheetName val="תמיכות 17"/>
      <sheetName val="פירוט עצמיות-תק 17"/>
      <sheetName val="טבלה 2 -תק 17 נספח 2-"/>
      <sheetName val="הסברים"/>
      <sheetName val="טבלה 1 2017"/>
      <sheetName val="בסיס נתונים ל-2017"/>
      <sheetName val="טופס 2 2015-2016"/>
      <sheetName val="טופס 2 31.12.17"/>
      <sheetName val="טופס 2  אחרון31.12.17"/>
      <sheetName val="30.9.16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E6">
            <v>10324400</v>
          </cell>
          <cell r="F6">
            <v>10680000</v>
          </cell>
          <cell r="G6">
            <v>10036000.689999999</v>
          </cell>
          <cell r="H6">
            <v>15290000</v>
          </cell>
        </row>
        <row r="18">
          <cell r="E18">
            <v>1196645</v>
          </cell>
          <cell r="F18">
            <v>1595000</v>
          </cell>
          <cell r="G18">
            <v>1612339.76</v>
          </cell>
          <cell r="H18">
            <v>1814000</v>
          </cell>
        </row>
        <row r="23">
          <cell r="E23">
            <v>14720</v>
          </cell>
          <cell r="F23">
            <v>17000</v>
          </cell>
          <cell r="G23">
            <v>17268</v>
          </cell>
          <cell r="H23">
            <v>29000</v>
          </cell>
        </row>
        <row r="53">
          <cell r="E53">
            <v>5821350</v>
          </cell>
          <cell r="F53">
            <v>6037000</v>
          </cell>
          <cell r="G53">
            <v>6011139.830000001</v>
          </cell>
          <cell r="H53">
            <v>6482000</v>
          </cell>
        </row>
        <row r="75">
          <cell r="E75">
            <v>20913548</v>
          </cell>
          <cell r="F75">
            <v>23974000</v>
          </cell>
          <cell r="G75">
            <v>24140370.449999999</v>
          </cell>
          <cell r="H75">
            <v>29653000</v>
          </cell>
        </row>
        <row r="113">
          <cell r="E113">
            <v>1825788</v>
          </cell>
          <cell r="F113">
            <v>2096000</v>
          </cell>
          <cell r="G113">
            <v>2096819</v>
          </cell>
          <cell r="H113">
            <v>2265000</v>
          </cell>
        </row>
        <row r="127">
          <cell r="E127">
            <v>3099279</v>
          </cell>
          <cell r="F127">
            <v>3785000</v>
          </cell>
          <cell r="G127">
            <v>3781330.18</v>
          </cell>
          <cell r="H127">
            <v>3528000</v>
          </cell>
        </row>
        <row r="129">
          <cell r="E129">
            <v>13662082</v>
          </cell>
          <cell r="F129">
            <v>14818000</v>
          </cell>
          <cell r="G129">
            <v>14817545</v>
          </cell>
          <cell r="H129">
            <v>15739000</v>
          </cell>
        </row>
        <row r="131">
          <cell r="E131">
            <v>3455000</v>
          </cell>
          <cell r="F131">
            <v>3670000</v>
          </cell>
          <cell r="G131">
            <v>3669355</v>
          </cell>
          <cell r="H131">
            <v>3018000</v>
          </cell>
        </row>
        <row r="133">
          <cell r="E133">
            <v>4036176</v>
          </cell>
          <cell r="F133">
            <v>1375000</v>
          </cell>
          <cell r="G133">
            <v>2154541</v>
          </cell>
          <cell r="H133">
            <v>1553000</v>
          </cell>
        </row>
        <row r="136">
          <cell r="E136">
            <v>653658</v>
          </cell>
          <cell r="F136">
            <v>790000</v>
          </cell>
          <cell r="G136">
            <v>789645.72</v>
          </cell>
          <cell r="H136">
            <v>952000</v>
          </cell>
        </row>
        <row r="156">
          <cell r="E156">
            <v>7607574</v>
          </cell>
          <cell r="F156">
            <v>7581000</v>
          </cell>
          <cell r="G156">
            <v>7415686.8599999994</v>
          </cell>
          <cell r="H156">
            <v>7564000</v>
          </cell>
        </row>
        <row r="356">
          <cell r="E356">
            <v>22655383</v>
          </cell>
          <cell r="F356">
            <v>24008000</v>
          </cell>
          <cell r="G356">
            <v>23744243.59</v>
          </cell>
          <cell r="H356">
            <v>28727000</v>
          </cell>
        </row>
        <row r="370">
          <cell r="E370">
            <v>6214589</v>
          </cell>
          <cell r="F370">
            <v>6837000</v>
          </cell>
          <cell r="G370">
            <v>6744974.080000001</v>
          </cell>
          <cell r="H370">
            <v>7205000</v>
          </cell>
        </row>
        <row r="428">
          <cell r="E428">
            <v>22201824</v>
          </cell>
          <cell r="F428">
            <v>24518000</v>
          </cell>
          <cell r="G428">
            <v>24035759.09</v>
          </cell>
          <cell r="H428">
            <v>28566000</v>
          </cell>
        </row>
        <row r="432">
          <cell r="E432">
            <v>869219</v>
          </cell>
          <cell r="F432">
            <v>900000</v>
          </cell>
          <cell r="G432">
            <v>897829.78</v>
          </cell>
          <cell r="H432">
            <v>970000</v>
          </cell>
        </row>
        <row r="482">
          <cell r="E482">
            <v>2050450</v>
          </cell>
          <cell r="F482">
            <v>2312000</v>
          </cell>
          <cell r="G482">
            <v>2287769.11</v>
          </cell>
          <cell r="H482">
            <v>2571000</v>
          </cell>
        </row>
        <row r="486">
          <cell r="E486">
            <v>1046561</v>
          </cell>
          <cell r="F486">
            <v>845000</v>
          </cell>
          <cell r="G486">
            <v>834137.35</v>
          </cell>
          <cell r="H486">
            <v>890000</v>
          </cell>
        </row>
        <row r="490">
          <cell r="E490">
            <v>151723</v>
          </cell>
          <cell r="F490">
            <v>186000</v>
          </cell>
          <cell r="G490">
            <v>168600.29</v>
          </cell>
          <cell r="H490">
            <v>230000</v>
          </cell>
        </row>
        <row r="493">
          <cell r="E493">
            <v>1611000</v>
          </cell>
          <cell r="F493">
            <v>1000000</v>
          </cell>
          <cell r="G493">
            <v>2320000</v>
          </cell>
          <cell r="H493">
            <v>2800000</v>
          </cell>
        </row>
        <row r="495">
          <cell r="E495">
            <v>528800</v>
          </cell>
          <cell r="F495">
            <v>650000</v>
          </cell>
          <cell r="G495">
            <v>649074</v>
          </cell>
          <cell r="H495">
            <v>800000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טבלה 4-  תק 16"/>
      <sheetName val="תמיכות 16"/>
      <sheetName val="פירוט עצמיות-תק 16"/>
      <sheetName val="טבלה 2 -תק 16 נספח 2-"/>
      <sheetName val="הסברים"/>
      <sheetName val="טבלה 1 2016"/>
      <sheetName val="בסיס נתונים ל-2016"/>
      <sheetName val="תיקון תקציב 2016"/>
      <sheetName val="תקציב-ביצוע 2015"/>
      <sheetName val="אומדן 2015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E6">
            <v>10356205.280000001</v>
          </cell>
          <cell r="F6">
            <v>10387000</v>
          </cell>
          <cell r="G6">
            <v>10324400.300000001</v>
          </cell>
          <cell r="H6">
            <v>10680000</v>
          </cell>
        </row>
        <row r="18">
          <cell r="E18">
            <v>1059888.1000000001</v>
          </cell>
          <cell r="F18">
            <v>1182000</v>
          </cell>
          <cell r="G18">
            <v>1178891.18</v>
          </cell>
          <cell r="H18">
            <v>1545000</v>
          </cell>
        </row>
        <row r="23">
          <cell r="E23">
            <v>15526</v>
          </cell>
          <cell r="F23">
            <v>15000</v>
          </cell>
          <cell r="G23">
            <v>14720</v>
          </cell>
          <cell r="H23">
            <v>17000</v>
          </cell>
        </row>
        <row r="54">
          <cell r="E54">
            <v>5779201.3100000005</v>
          </cell>
          <cell r="F54">
            <v>5854000</v>
          </cell>
          <cell r="G54">
            <v>5821349.7799999993</v>
          </cell>
          <cell r="H54">
            <v>6037000</v>
          </cell>
        </row>
        <row r="77">
          <cell r="E77">
            <v>18318624.329999994</v>
          </cell>
          <cell r="F77">
            <v>20586000</v>
          </cell>
          <cell r="G77">
            <v>20931302.369999997</v>
          </cell>
          <cell r="H77">
            <v>24024000</v>
          </cell>
        </row>
        <row r="117">
          <cell r="E117">
            <v>1633465</v>
          </cell>
          <cell r="F117">
            <v>1822000</v>
          </cell>
          <cell r="G117">
            <v>1825788</v>
          </cell>
          <cell r="H117">
            <v>2096000</v>
          </cell>
        </row>
        <row r="130">
          <cell r="E130">
            <v>4284289</v>
          </cell>
          <cell r="F130">
            <v>3183000</v>
          </cell>
          <cell r="G130">
            <v>3099278.88</v>
          </cell>
          <cell r="H130">
            <v>3785000</v>
          </cell>
        </row>
        <row r="132">
          <cell r="E132">
            <v>13225321.720000001</v>
          </cell>
          <cell r="F132">
            <v>13662000</v>
          </cell>
          <cell r="G132">
            <v>13662081.6</v>
          </cell>
          <cell r="H132">
            <v>14818000</v>
          </cell>
        </row>
        <row r="134">
          <cell r="E134">
            <v>4000000</v>
          </cell>
          <cell r="F134">
            <v>3455000</v>
          </cell>
          <cell r="G134">
            <v>3455000</v>
          </cell>
          <cell r="H134">
            <v>3670000</v>
          </cell>
        </row>
        <row r="136">
          <cell r="E136">
            <v>3604969</v>
          </cell>
          <cell r="F136">
            <v>4036000</v>
          </cell>
          <cell r="G136">
            <v>4036176</v>
          </cell>
          <cell r="H136">
            <v>1375000</v>
          </cell>
        </row>
        <row r="139">
          <cell r="E139">
            <v>666773.88000000012</v>
          </cell>
          <cell r="F139">
            <v>650000</v>
          </cell>
          <cell r="G139">
            <v>653658.04</v>
          </cell>
          <cell r="H139">
            <v>790000</v>
          </cell>
        </row>
        <row r="158">
          <cell r="E158">
            <v>-7202327.0099999998</v>
          </cell>
          <cell r="F158">
            <v>7616000</v>
          </cell>
          <cell r="G158">
            <v>7607573.5299999993</v>
          </cell>
          <cell r="H158">
            <v>7581000</v>
          </cell>
        </row>
        <row r="352">
          <cell r="E352">
            <v>-23872788.120000001</v>
          </cell>
          <cell r="F352">
            <v>22510000</v>
          </cell>
          <cell r="G352">
            <v>22655386.390000008</v>
          </cell>
          <cell r="H352">
            <v>24008000</v>
          </cell>
        </row>
        <row r="366">
          <cell r="E366">
            <v>-5739041.0200000005</v>
          </cell>
          <cell r="F366">
            <v>6252000</v>
          </cell>
          <cell r="G366">
            <v>6214588.1799999997</v>
          </cell>
          <cell r="H366">
            <v>6837000</v>
          </cell>
        </row>
        <row r="424">
          <cell r="E424">
            <v>-18698633.279999997</v>
          </cell>
          <cell r="F424">
            <v>22798000</v>
          </cell>
          <cell r="G424">
            <v>22201823.07</v>
          </cell>
          <cell r="H424">
            <v>24518000</v>
          </cell>
        </row>
        <row r="428">
          <cell r="E428">
            <v>-804319.96</v>
          </cell>
          <cell r="F428">
            <v>870000</v>
          </cell>
          <cell r="G428">
            <v>869219.1</v>
          </cell>
          <cell r="H428">
            <v>900000</v>
          </cell>
        </row>
        <row r="481">
          <cell r="E481">
            <v>-1686898.2200000002</v>
          </cell>
          <cell r="F481">
            <v>2054000</v>
          </cell>
          <cell r="G481">
            <v>2050449.98</v>
          </cell>
          <cell r="H481">
            <v>2312000</v>
          </cell>
        </row>
        <row r="485">
          <cell r="E485">
            <v>-1245824.0899999999</v>
          </cell>
          <cell r="F485">
            <v>1050000</v>
          </cell>
          <cell r="G485">
            <v>1046560.41</v>
          </cell>
          <cell r="H485">
            <v>845000</v>
          </cell>
        </row>
        <row r="489">
          <cell r="E489">
            <v>-152548.5</v>
          </cell>
          <cell r="F489">
            <v>152000</v>
          </cell>
          <cell r="G489">
            <v>151722.96</v>
          </cell>
          <cell r="H489">
            <v>186000</v>
          </cell>
        </row>
        <row r="492">
          <cell r="E492">
            <v>-2950000</v>
          </cell>
          <cell r="F492">
            <v>1000000</v>
          </cell>
          <cell r="G492">
            <v>1611000</v>
          </cell>
          <cell r="H492">
            <v>1000000</v>
          </cell>
        </row>
        <row r="494">
          <cell r="E494">
            <v>-544803.31000000006</v>
          </cell>
          <cell r="F494">
            <v>530000</v>
          </cell>
          <cell r="G494">
            <v>528800</v>
          </cell>
          <cell r="H494">
            <v>650000</v>
          </cell>
        </row>
      </sheetData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&quot;ח 66 1-9.2009 (2)"/>
      <sheetName val="משרות31.12.08 "/>
      <sheetName val="תחזית 2010-משרות 9.09"/>
      <sheetName val="פירוט קיצוץ בפעולות"/>
      <sheetName val="פירוט פרעון מלוות ומימון"/>
      <sheetName val="פירוט שינויים בהכנסה"/>
      <sheetName val="פירוט חברות עירוניות וגופי סמך"/>
      <sheetName val="נספח 4 2009-2010"/>
      <sheetName val="נספח 4 2007-2008"/>
      <sheetName val="נספח 3-פירוט גרעונות"/>
      <sheetName val="טבלה 4-  תק 09"/>
      <sheetName val="תמיכות 09"/>
      <sheetName val="פירוט עצמיות-תק 09"/>
      <sheetName val="טבלה 2 -תק 09 נספח 2-"/>
      <sheetName val="הסברים -15"/>
      <sheetName val="הסברים-10"/>
      <sheetName val="טבלה 1 09"/>
      <sheetName val="דו&quot;ח 66 1-9.2009"/>
      <sheetName val="הוצ-פעולות כלליות"/>
      <sheetName val="הוצ 4-08 תקצ 09 פרק"/>
      <sheetName val="הוצ 4-08 תקצ 09"/>
      <sheetName val="חינוך"/>
      <sheetName val="הכנ 4-08 תקצ 09"/>
      <sheetName val="תקציב מותנה"/>
      <sheetName val="הכנ 4-08 תקצ 09 פרק-לא מעודכן"/>
      <sheetName val="תק 2009 תחזית (2)"/>
      <sheetName val="תק 2009 תחזי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ריכוז"/>
      <sheetName val="תקציב התייעלות"/>
      <sheetName val="בצוע תקציב 2004 -רותי"/>
      <sheetName val="מאזן בוחן 2004"/>
      <sheetName val="מאזן בצוע 2003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כרטיס</v>
          </cell>
          <cell r="B1" t="str">
            <v>תאור</v>
          </cell>
          <cell r="C1" t="str">
            <v>יתרת חובה</v>
          </cell>
          <cell r="D1" t="str">
            <v>יתרת זכות</v>
          </cell>
        </row>
        <row r="2">
          <cell r="A2">
            <v>1111100100</v>
          </cell>
          <cell r="B2" t="str">
            <v xml:space="preserve">ארנונה מבנה מגורים                                </v>
          </cell>
          <cell r="C2">
            <v>0</v>
          </cell>
          <cell r="D2">
            <v>2464913</v>
          </cell>
        </row>
        <row r="3">
          <cell r="A3">
            <v>1111100110</v>
          </cell>
          <cell r="B3" t="str">
            <v xml:space="preserve">הנחות מארנונה                                     </v>
          </cell>
          <cell r="D3">
            <v>6844.73</v>
          </cell>
        </row>
        <row r="4">
          <cell r="A4">
            <v>1111300100</v>
          </cell>
          <cell r="B4" t="str">
            <v xml:space="preserve">ארנונה לא למגורים                                 </v>
          </cell>
          <cell r="D4">
            <v>1545660</v>
          </cell>
        </row>
        <row r="5">
          <cell r="A5">
            <v>1155000490</v>
          </cell>
          <cell r="B5" t="str">
            <v xml:space="preserve">השתתפות חברה וקליטה                               </v>
          </cell>
          <cell r="D5">
            <v>1516500</v>
          </cell>
        </row>
        <row r="6">
          <cell r="A6">
            <v>1155000491</v>
          </cell>
          <cell r="B6" t="str">
            <v xml:space="preserve">השתתפות רשות הניקוז                               </v>
          </cell>
          <cell r="D6">
            <v>778433</v>
          </cell>
        </row>
        <row r="7">
          <cell r="A7">
            <v>1191000910</v>
          </cell>
          <cell r="B7" t="str">
            <v xml:space="preserve">מענק משרד הפנים                                   </v>
          </cell>
          <cell r="D7">
            <v>6366438</v>
          </cell>
        </row>
        <row r="8">
          <cell r="A8">
            <v>1196000990</v>
          </cell>
          <cell r="B8" t="str">
            <v xml:space="preserve">מענקים אחרים                                      </v>
          </cell>
          <cell r="D8">
            <v>4522149</v>
          </cell>
        </row>
        <row r="9">
          <cell r="A9">
            <v>1212300490</v>
          </cell>
          <cell r="B9" t="str">
            <v xml:space="preserve">השתתפות בפינוי אשפה                               </v>
          </cell>
          <cell r="C9">
            <v>0</v>
          </cell>
        </row>
        <row r="10">
          <cell r="A10">
            <v>1212300491</v>
          </cell>
          <cell r="B10" t="str">
            <v xml:space="preserve">השתתפות באתר אשפה                                 </v>
          </cell>
          <cell r="D10">
            <v>5391192.46</v>
          </cell>
        </row>
        <row r="11">
          <cell r="A11">
            <v>1212300920</v>
          </cell>
          <cell r="B11" t="str">
            <v xml:space="preserve">השתתפות משרד לא.הסביבה                            </v>
          </cell>
          <cell r="C11">
            <v>0</v>
          </cell>
        </row>
        <row r="12">
          <cell r="A12">
            <v>1213200220</v>
          </cell>
          <cell r="B12" t="str">
            <v xml:space="preserve">אגרת רשיונות לעסקים                               </v>
          </cell>
          <cell r="D12">
            <v>2366.8000000000002</v>
          </cell>
        </row>
        <row r="13">
          <cell r="A13">
            <v>1214300220</v>
          </cell>
          <cell r="B13" t="str">
            <v xml:space="preserve">אגרת מלחמה בכלבת                                  </v>
          </cell>
          <cell r="D13">
            <v>6280</v>
          </cell>
        </row>
        <row r="14">
          <cell r="A14">
            <v>1214300221</v>
          </cell>
          <cell r="B14" t="str">
            <v xml:space="preserve">הכנסות מתחנת הסגר בע"ח                            </v>
          </cell>
          <cell r="D14">
            <v>484</v>
          </cell>
        </row>
        <row r="15">
          <cell r="A15">
            <v>1221000490</v>
          </cell>
          <cell r="B15" t="str">
            <v xml:space="preserve">הכנסות מטווח ואישורי ביטוחים                      </v>
          </cell>
          <cell r="D15">
            <v>61299</v>
          </cell>
        </row>
        <row r="16">
          <cell r="A16">
            <v>1221000970</v>
          </cell>
          <cell r="B16" t="str">
            <v xml:space="preserve">השתתפות משרד הבטחון                               </v>
          </cell>
          <cell r="D16">
            <v>114918</v>
          </cell>
        </row>
        <row r="17">
          <cell r="A17">
            <v>1222000910</v>
          </cell>
          <cell r="B17" t="str">
            <v xml:space="preserve">השתתפות משטרה בשמירה                              </v>
          </cell>
          <cell r="D17">
            <v>267962.90000000002</v>
          </cell>
        </row>
        <row r="18">
          <cell r="A18">
            <v>1222000920</v>
          </cell>
          <cell r="B18" t="str">
            <v xml:space="preserve">השתתפות מ.החינוך בשמירה                           </v>
          </cell>
          <cell r="D18">
            <v>25440.82</v>
          </cell>
        </row>
        <row r="19">
          <cell r="A19">
            <v>1222000921</v>
          </cell>
          <cell r="B19" t="str">
            <v xml:space="preserve">השתתפות מ.הבטחון מתחם רגב                         </v>
          </cell>
          <cell r="C19">
            <v>0</v>
          </cell>
        </row>
        <row r="20">
          <cell r="A20">
            <v>1224000970</v>
          </cell>
          <cell r="B20" t="str">
            <v xml:space="preserve">השתתפות מ.הבטחון רכב כיבוי אש                     </v>
          </cell>
          <cell r="C20">
            <v>0</v>
          </cell>
        </row>
        <row r="21">
          <cell r="A21">
            <v>1227000910</v>
          </cell>
          <cell r="B21" t="str">
            <v xml:space="preserve">השתתפות מ.הבטחון בהגמ"ר                           </v>
          </cell>
          <cell r="D21">
            <v>1562873</v>
          </cell>
        </row>
        <row r="22">
          <cell r="A22">
            <v>1227000920</v>
          </cell>
          <cell r="B22" t="str">
            <v xml:space="preserve">השתתפות מ.הפנים במשא"ז                            </v>
          </cell>
          <cell r="D22">
            <v>4850</v>
          </cell>
        </row>
        <row r="23">
          <cell r="A23">
            <v>1233100220</v>
          </cell>
          <cell r="B23" t="str">
            <v xml:space="preserve">אגרת רשיונות לבניה                                </v>
          </cell>
          <cell r="D23">
            <v>10556.28</v>
          </cell>
        </row>
        <row r="24">
          <cell r="A24">
            <v>1233100490</v>
          </cell>
          <cell r="B24" t="str">
            <v xml:space="preserve">הכנסות מחלקת הנדסה                                </v>
          </cell>
          <cell r="D24">
            <v>2000</v>
          </cell>
        </row>
        <row r="25">
          <cell r="A25">
            <v>1241000490</v>
          </cell>
          <cell r="B25" t="str">
            <v xml:space="preserve">הכנסות מחלקת תחזוקה                               </v>
          </cell>
          <cell r="D25">
            <v>51400</v>
          </cell>
        </row>
        <row r="26">
          <cell r="A26">
            <v>1244500790</v>
          </cell>
          <cell r="B26" t="str">
            <v xml:space="preserve">מטה בטיחות                                        </v>
          </cell>
          <cell r="C26">
            <v>0</v>
          </cell>
        </row>
        <row r="27">
          <cell r="A27">
            <v>1245000210</v>
          </cell>
          <cell r="B27" t="str">
            <v xml:space="preserve">הכנסות מחוק עזר לביוב                             </v>
          </cell>
          <cell r="D27">
            <v>351835</v>
          </cell>
        </row>
        <row r="28">
          <cell r="A28">
            <v>1245000211</v>
          </cell>
          <cell r="B28" t="str">
            <v xml:space="preserve">הנחות אגרת ביוב                                   </v>
          </cell>
          <cell r="C28">
            <v>0</v>
          </cell>
        </row>
        <row r="29">
          <cell r="A29">
            <v>1245000710</v>
          </cell>
          <cell r="B29" t="str">
            <v xml:space="preserve">הכנסות מתיקונים בביוב                             </v>
          </cell>
          <cell r="D29">
            <v>4404.6000000000004</v>
          </cell>
        </row>
        <row r="30">
          <cell r="A30">
            <v>1246000710</v>
          </cell>
          <cell r="B30" t="str">
            <v xml:space="preserve">השתתפות קק"ל                                      </v>
          </cell>
          <cell r="C30">
            <v>0</v>
          </cell>
        </row>
        <row r="31">
          <cell r="A31">
            <v>1246000920</v>
          </cell>
          <cell r="B31" t="str">
            <v xml:space="preserve">השתתפות משרד הבטחון באנדרטאות                     </v>
          </cell>
          <cell r="C31">
            <v>0</v>
          </cell>
        </row>
        <row r="32">
          <cell r="A32">
            <v>1257000528</v>
          </cell>
          <cell r="B32" t="str">
            <v xml:space="preserve">השתתפות משרד התיירות                              </v>
          </cell>
          <cell r="C32">
            <v>0</v>
          </cell>
        </row>
        <row r="33">
          <cell r="A33">
            <v>1258000528</v>
          </cell>
          <cell r="B33" t="str">
            <v xml:space="preserve">הכנסות משרד התחבורה                               </v>
          </cell>
          <cell r="C33">
            <v>0</v>
          </cell>
        </row>
        <row r="34">
          <cell r="A34">
            <v>1269000490</v>
          </cell>
          <cell r="B34" t="str">
            <v xml:space="preserve">תקורה                                             </v>
          </cell>
          <cell r="C34">
            <v>0</v>
          </cell>
        </row>
        <row r="35">
          <cell r="A35">
            <v>1269000491</v>
          </cell>
          <cell r="B35" t="str">
            <v xml:space="preserve">הכנסות שונות                                      </v>
          </cell>
          <cell r="D35">
            <v>246335.49</v>
          </cell>
        </row>
        <row r="36">
          <cell r="A36">
            <v>1269000492</v>
          </cell>
          <cell r="B36" t="str">
            <v xml:space="preserve">הכנסות חשמל  ותקשורת                              </v>
          </cell>
          <cell r="D36">
            <v>99771.61</v>
          </cell>
        </row>
        <row r="37">
          <cell r="A37">
            <v>1269000493</v>
          </cell>
          <cell r="B37" t="str">
            <v xml:space="preserve">הכנסות מים                                        </v>
          </cell>
          <cell r="D37">
            <v>35925</v>
          </cell>
        </row>
        <row r="38">
          <cell r="A38">
            <v>1269000494</v>
          </cell>
          <cell r="B38" t="str">
            <v xml:space="preserve">הכנסות מהסעים ציבוריים                            </v>
          </cell>
          <cell r="C38">
            <v>0</v>
          </cell>
        </row>
        <row r="39">
          <cell r="A39">
            <v>1269000495</v>
          </cell>
          <cell r="B39" t="str">
            <v xml:space="preserve">החזר פרע"מ אוטובוסים                              </v>
          </cell>
          <cell r="D39">
            <v>583053.18000000005</v>
          </cell>
        </row>
        <row r="40">
          <cell r="A40">
            <v>1269000496</v>
          </cell>
          <cell r="B40" t="str">
            <v xml:space="preserve">הכנסות מביטוחים                                   </v>
          </cell>
          <cell r="D40">
            <v>93667</v>
          </cell>
        </row>
        <row r="41">
          <cell r="A41">
            <v>1269900420</v>
          </cell>
          <cell r="B41" t="str">
            <v xml:space="preserve">משתמשים חקלאיים                                   </v>
          </cell>
          <cell r="C41">
            <v>0</v>
          </cell>
        </row>
        <row r="42">
          <cell r="A42">
            <v>1292000960</v>
          </cell>
          <cell r="B42" t="str">
            <v xml:space="preserve">השתתפות מ.החקלאות לש.שדה                          </v>
          </cell>
          <cell r="C42">
            <v>0</v>
          </cell>
        </row>
        <row r="43">
          <cell r="A43">
            <v>1294000490</v>
          </cell>
          <cell r="B43" t="str">
            <v xml:space="preserve">מעבדת שרות שדה                                    </v>
          </cell>
          <cell r="D43">
            <v>279520.34000000003</v>
          </cell>
        </row>
        <row r="44">
          <cell r="A44">
            <v>1294000491</v>
          </cell>
          <cell r="B44" t="str">
            <v xml:space="preserve">הכנסות ועדה חקלאית                                </v>
          </cell>
          <cell r="C44">
            <v>0</v>
          </cell>
        </row>
        <row r="45">
          <cell r="A45">
            <v>1312200490</v>
          </cell>
          <cell r="B45" t="str">
            <v xml:space="preserve">השתתפות הורים בהזנה                               </v>
          </cell>
          <cell r="D45">
            <v>251862</v>
          </cell>
        </row>
        <row r="46">
          <cell r="A46">
            <v>1312200491</v>
          </cell>
          <cell r="B46" t="str">
            <v xml:space="preserve">סל תרבות גני ילדים                                </v>
          </cell>
          <cell r="D46">
            <v>64362</v>
          </cell>
        </row>
        <row r="47">
          <cell r="A47">
            <v>1312200920</v>
          </cell>
          <cell r="B47" t="str">
            <v xml:space="preserve">השת. מ.החינוך חוק חינוך חובה                      </v>
          </cell>
          <cell r="D47">
            <v>1152751.6399999999</v>
          </cell>
        </row>
        <row r="48">
          <cell r="A48">
            <v>1313200920</v>
          </cell>
          <cell r="B48" t="str">
            <v xml:space="preserve">השתת. ממשלה לב.יסודי                              </v>
          </cell>
          <cell r="D48">
            <v>387576.53</v>
          </cell>
        </row>
        <row r="49">
          <cell r="A49">
            <v>1317300920</v>
          </cell>
          <cell r="B49" t="str">
            <v xml:space="preserve">השת.ממשלה בש.פסיכולוגי                            </v>
          </cell>
          <cell r="D49">
            <v>185094.08</v>
          </cell>
        </row>
        <row r="51">
          <cell r="A51">
            <v>1317800920</v>
          </cell>
          <cell r="B51" t="str">
            <v xml:space="preserve">השתת.ממשלה בהסעת תלמידים                          </v>
          </cell>
          <cell r="D51">
            <v>8763210.6199999992</v>
          </cell>
        </row>
        <row r="52">
          <cell r="A52">
            <v>1317800921</v>
          </cell>
          <cell r="B52" t="str">
            <v xml:space="preserve">השתת.ממשלה בהסעת מורים                            </v>
          </cell>
          <cell r="C52">
            <v>0</v>
          </cell>
        </row>
        <row r="53">
          <cell r="A53">
            <v>1317900220</v>
          </cell>
          <cell r="B53" t="str">
            <v xml:space="preserve">אגרת חינוך/סל תרבות                               </v>
          </cell>
          <cell r="D53">
            <v>360</v>
          </cell>
        </row>
        <row r="54">
          <cell r="A54">
            <v>1317900420</v>
          </cell>
          <cell r="B54" t="str">
            <v xml:space="preserve">הכנסות שונות                                      </v>
          </cell>
          <cell r="D54">
            <v>180537.84</v>
          </cell>
        </row>
        <row r="55">
          <cell r="A55">
            <v>1317900920</v>
          </cell>
          <cell r="B55" t="str">
            <v xml:space="preserve">השתת.מ.החינוך ש.נוספים                            </v>
          </cell>
          <cell r="D55">
            <v>352445.27</v>
          </cell>
        </row>
        <row r="56">
          <cell r="A56">
            <v>1323000920</v>
          </cell>
          <cell r="B56" t="str">
            <v xml:space="preserve">השתתפות ממשלה בספריות                             </v>
          </cell>
          <cell r="D56">
            <v>26471.87</v>
          </cell>
        </row>
        <row r="57">
          <cell r="A57">
            <v>1327000920</v>
          </cell>
          <cell r="B57" t="str">
            <v xml:space="preserve">השתת. מ.החינוך ש.תורניים                          </v>
          </cell>
          <cell r="D57">
            <v>60100</v>
          </cell>
        </row>
        <row r="58">
          <cell r="A58">
            <v>1329300920</v>
          </cell>
          <cell r="B58" t="str">
            <v xml:space="preserve">השתתפות ממשלה בספורט                              </v>
          </cell>
          <cell r="C58">
            <v>0</v>
          </cell>
        </row>
        <row r="59">
          <cell r="A59">
            <v>1332200710</v>
          </cell>
          <cell r="B59" t="str">
            <v xml:space="preserve">השתתפות ישובים במרפאות                            </v>
          </cell>
          <cell r="C59">
            <v>0</v>
          </cell>
        </row>
        <row r="60">
          <cell r="A60">
            <v>1336000490</v>
          </cell>
          <cell r="B60" t="str">
            <v xml:space="preserve">הכנסות משמוש אמבולנס                              </v>
          </cell>
          <cell r="D60">
            <v>36888.410000000003</v>
          </cell>
        </row>
        <row r="61">
          <cell r="A61">
            <v>1336000940</v>
          </cell>
          <cell r="B61" t="str">
            <v xml:space="preserve">הכנסות משרד הבריאות                               </v>
          </cell>
          <cell r="D61">
            <v>45500</v>
          </cell>
        </row>
        <row r="62">
          <cell r="A62">
            <v>1341000930</v>
          </cell>
          <cell r="B62" t="str">
            <v xml:space="preserve">השתתפות ממשלה מינהל רווחה                         </v>
          </cell>
          <cell r="D62">
            <v>200351</v>
          </cell>
        </row>
        <row r="63">
          <cell r="A63">
            <v>1342200930</v>
          </cell>
          <cell r="B63" t="str">
            <v xml:space="preserve">השתת.ממשלה בצרכים מיוחדים                         </v>
          </cell>
          <cell r="D63">
            <v>43368</v>
          </cell>
        </row>
        <row r="64">
          <cell r="A64">
            <v>1343500491</v>
          </cell>
          <cell r="B64" t="str">
            <v xml:space="preserve">השתתפות הורים בשיחות                              </v>
          </cell>
          <cell r="D64">
            <v>60973.01</v>
          </cell>
        </row>
        <row r="65">
          <cell r="A65">
            <v>1343500930</v>
          </cell>
          <cell r="B65" t="str">
            <v xml:space="preserve">השתתפות ממשלה בפ.קהילתיות                         </v>
          </cell>
          <cell r="D65">
            <v>28552</v>
          </cell>
        </row>
        <row r="66">
          <cell r="A66">
            <v>1343500931</v>
          </cell>
          <cell r="B66" t="str">
            <v xml:space="preserve">טיפול בנוער+מלחמה בסמים                           </v>
          </cell>
          <cell r="D66">
            <v>16819</v>
          </cell>
        </row>
        <row r="67">
          <cell r="A67">
            <v>1343500932</v>
          </cell>
          <cell r="B67" t="str">
            <v xml:space="preserve">טיפול בילד                                        </v>
          </cell>
          <cell r="D67">
            <v>22210</v>
          </cell>
        </row>
        <row r="68">
          <cell r="A68">
            <v>1343900420</v>
          </cell>
          <cell r="B68" t="str">
            <v xml:space="preserve">דמי הרשמה מעונות יום                              </v>
          </cell>
          <cell r="D68">
            <v>18166</v>
          </cell>
        </row>
        <row r="69">
          <cell r="A69">
            <v>1343900930</v>
          </cell>
          <cell r="B69" t="str">
            <v xml:space="preserve">השתת' ממשלה מעונות יום                            </v>
          </cell>
          <cell r="D69">
            <v>1158904</v>
          </cell>
        </row>
        <row r="70">
          <cell r="A70">
            <v>1344300930</v>
          </cell>
          <cell r="B70" t="str">
            <v xml:space="preserve">צרכים מיוחדים לזקן                                </v>
          </cell>
          <cell r="D70">
            <v>4585</v>
          </cell>
        </row>
        <row r="71">
          <cell r="A71">
            <v>1345300930</v>
          </cell>
          <cell r="B71" t="str">
            <v xml:space="preserve">סדור מפגרים במוסדות                               </v>
          </cell>
          <cell r="D71">
            <v>60759</v>
          </cell>
        </row>
        <row r="72">
          <cell r="A72">
            <v>1345300931</v>
          </cell>
          <cell r="B72" t="str">
            <v xml:space="preserve">מפגרים במעון                                      </v>
          </cell>
          <cell r="C72">
            <v>0</v>
          </cell>
        </row>
        <row r="73">
          <cell r="A73">
            <v>1345300932</v>
          </cell>
          <cell r="B73" t="str">
            <v xml:space="preserve">שרותים תומכים במפגר                               </v>
          </cell>
          <cell r="C73">
            <v>0</v>
          </cell>
        </row>
        <row r="74">
          <cell r="A74">
            <v>1346600930</v>
          </cell>
          <cell r="B74" t="str">
            <v xml:space="preserve">ס.יום לילד המוגבל                                 </v>
          </cell>
          <cell r="D74">
            <v>10885</v>
          </cell>
        </row>
        <row r="75">
          <cell r="A75">
            <v>1346600931</v>
          </cell>
          <cell r="B75" t="str">
            <v xml:space="preserve">אחזקת נכים בפנימיות                               </v>
          </cell>
          <cell r="D75">
            <v>113185</v>
          </cell>
        </row>
        <row r="76">
          <cell r="A76">
            <v>1346600932</v>
          </cell>
          <cell r="B76" t="str">
            <v xml:space="preserve">אחזקת ילדים בפנימיות                              </v>
          </cell>
          <cell r="C76">
            <v>0</v>
          </cell>
        </row>
        <row r="77">
          <cell r="A77">
            <v>1348200930</v>
          </cell>
          <cell r="B77" t="str">
            <v xml:space="preserve">השת.ממשלה במ.קהילתיים                             </v>
          </cell>
          <cell r="D77">
            <v>13613</v>
          </cell>
        </row>
        <row r="78">
          <cell r="A78">
            <v>1348200931</v>
          </cell>
          <cell r="B78" t="str">
            <v xml:space="preserve">חינוך מבוגרים                                     </v>
          </cell>
          <cell r="C78">
            <v>0</v>
          </cell>
        </row>
        <row r="79">
          <cell r="A79">
            <v>1432000527</v>
          </cell>
          <cell r="B79" t="str">
            <v xml:space="preserve">השתת' מ.השיכון                                    </v>
          </cell>
          <cell r="C79">
            <v>0</v>
          </cell>
        </row>
        <row r="80">
          <cell r="A80">
            <v>1432000640</v>
          </cell>
          <cell r="B80" t="str">
            <v xml:space="preserve">הכנסות משכר דירה                                  </v>
          </cell>
          <cell r="C80">
            <v>0</v>
          </cell>
        </row>
        <row r="81">
          <cell r="A81">
            <v>1442100440</v>
          </cell>
          <cell r="B81" t="str">
            <v xml:space="preserve">השתת. ברכז בטיחות                                 </v>
          </cell>
          <cell r="C81">
            <v>0</v>
          </cell>
        </row>
        <row r="82">
          <cell r="A82">
            <v>1442100690</v>
          </cell>
          <cell r="B82" t="str">
            <v xml:space="preserve">הכנסות רכב ממוגן סאוונה                           </v>
          </cell>
          <cell r="D82">
            <v>198898.5</v>
          </cell>
        </row>
        <row r="83">
          <cell r="A83">
            <v>1442100691</v>
          </cell>
          <cell r="B83" t="str">
            <v xml:space="preserve">הכנסות רכב ממוגן קטן                              </v>
          </cell>
          <cell r="C83">
            <v>0</v>
          </cell>
        </row>
        <row r="84">
          <cell r="A84">
            <v>1480000620</v>
          </cell>
          <cell r="B84" t="str">
            <v xml:space="preserve">הכנסות ממכירת רכבים                               </v>
          </cell>
          <cell r="D84">
            <v>42000</v>
          </cell>
        </row>
        <row r="85">
          <cell r="A85">
            <v>1511000660</v>
          </cell>
          <cell r="B85" t="str">
            <v xml:space="preserve">ריבית ודיבידנדות                                  </v>
          </cell>
          <cell r="D85">
            <v>16009.17</v>
          </cell>
        </row>
        <row r="86">
          <cell r="A86">
            <v>1594000690</v>
          </cell>
          <cell r="B86" t="str">
            <v xml:space="preserve">הכנסות מיוחדות וב.נ.מראש                          </v>
          </cell>
          <cell r="C86">
            <v>0</v>
          </cell>
        </row>
        <row r="87">
          <cell r="A87">
            <v>1599900780</v>
          </cell>
          <cell r="B87" t="str">
            <v xml:space="preserve">הלו' לכיסוי גרעון שוטף                            </v>
          </cell>
          <cell r="C87">
            <v>0</v>
          </cell>
        </row>
        <row r="88">
          <cell r="A88">
            <v>1599900910</v>
          </cell>
          <cell r="B88" t="str">
            <v xml:space="preserve">הלוואה לאיזון תקציב                               </v>
          </cell>
          <cell r="C88">
            <v>0</v>
          </cell>
        </row>
        <row r="89">
          <cell r="A89">
            <v>1611100110</v>
          </cell>
          <cell r="B89" t="str">
            <v xml:space="preserve">משכורת ראש המועצה                                 </v>
          </cell>
          <cell r="C89">
            <v>446571.34</v>
          </cell>
        </row>
        <row r="90">
          <cell r="A90">
            <v>1611100111</v>
          </cell>
          <cell r="B90" t="str">
            <v xml:space="preserve">שכר עובדות לשכה                                   </v>
          </cell>
          <cell r="C90">
            <v>137355.56</v>
          </cell>
        </row>
        <row r="91">
          <cell r="A91">
            <v>1611100310</v>
          </cell>
          <cell r="B91" t="str">
            <v xml:space="preserve">שכר ראש מועצה בפנסיה                              </v>
          </cell>
          <cell r="C91">
            <v>637583.27</v>
          </cell>
        </row>
        <row r="92">
          <cell r="A92">
            <v>1611100470</v>
          </cell>
          <cell r="B92" t="str">
            <v xml:space="preserve">ציוד משרדי מתכלה  לשכה                            </v>
          </cell>
          <cell r="C92">
            <v>6075.2</v>
          </cell>
        </row>
        <row r="93">
          <cell r="A93">
            <v>1611100511</v>
          </cell>
          <cell r="B93" t="str">
            <v xml:space="preserve">ארוח וכיבודים                                     </v>
          </cell>
          <cell r="C93">
            <v>3095.3</v>
          </cell>
        </row>
        <row r="94">
          <cell r="A94">
            <v>1611100531</v>
          </cell>
          <cell r="B94" t="str">
            <v xml:space="preserve">רכב מינהל דלק ושמן                                </v>
          </cell>
          <cell r="C94">
            <v>19605.32</v>
          </cell>
        </row>
        <row r="95">
          <cell r="A95">
            <v>1611100532</v>
          </cell>
          <cell r="B95" t="str">
            <v xml:space="preserve">רכב מינהל תיקונים                                 </v>
          </cell>
          <cell r="C95">
            <v>14907.06</v>
          </cell>
        </row>
        <row r="96">
          <cell r="A96">
            <v>1611100533</v>
          </cell>
          <cell r="B96" t="str">
            <v xml:space="preserve">רישוי וביטוח רכב                                  </v>
          </cell>
          <cell r="C96">
            <v>7280.23</v>
          </cell>
        </row>
        <row r="97">
          <cell r="A97">
            <v>1611100534</v>
          </cell>
          <cell r="B97" t="str">
            <v xml:space="preserve">החזר רכישת רכב                                    </v>
          </cell>
          <cell r="C97">
            <v>63877.94</v>
          </cell>
        </row>
        <row r="98">
          <cell r="A98">
            <v>1611100540</v>
          </cell>
          <cell r="B98" t="str">
            <v xml:space="preserve">הוצאות תקשורת                                     </v>
          </cell>
          <cell r="C98">
            <v>29071.06</v>
          </cell>
        </row>
        <row r="99">
          <cell r="A99">
            <v>1611100580</v>
          </cell>
          <cell r="B99" t="str">
            <v xml:space="preserve">הוצאות לשכת ראש מועצה                             </v>
          </cell>
          <cell r="C99">
            <v>1576.52</v>
          </cell>
        </row>
        <row r="100">
          <cell r="A100">
            <v>1611100780</v>
          </cell>
          <cell r="B100" t="str">
            <v xml:space="preserve">הוצאות ארגוניות שונות                             </v>
          </cell>
          <cell r="C100">
            <v>16904.98</v>
          </cell>
        </row>
        <row r="101">
          <cell r="A101">
            <v>1611200110</v>
          </cell>
          <cell r="B101" t="str">
            <v xml:space="preserve">שכר מרכזניות                                      </v>
          </cell>
          <cell r="C101">
            <v>99370.939999999988</v>
          </cell>
        </row>
        <row r="102">
          <cell r="A102">
            <v>1611200431</v>
          </cell>
          <cell r="B102" t="str">
            <v xml:space="preserve">חשמל                                              </v>
          </cell>
          <cell r="C102">
            <v>401840.63</v>
          </cell>
        </row>
        <row r="103">
          <cell r="A103">
            <v>1611200432</v>
          </cell>
          <cell r="B103" t="str">
            <v xml:space="preserve">מים                                               </v>
          </cell>
          <cell r="C103">
            <v>60594.19</v>
          </cell>
        </row>
        <row r="104">
          <cell r="A104">
            <v>1611200433</v>
          </cell>
          <cell r="B104" t="str">
            <v xml:space="preserve">חומרי ניקיון                                      </v>
          </cell>
          <cell r="C104">
            <v>7301</v>
          </cell>
        </row>
        <row r="105">
          <cell r="A105">
            <v>1611200434</v>
          </cell>
          <cell r="B105" t="str">
            <v xml:space="preserve">שרותי ניקיון                                      </v>
          </cell>
          <cell r="C105">
            <v>72404</v>
          </cell>
        </row>
        <row r="106">
          <cell r="A106">
            <v>1611200440</v>
          </cell>
          <cell r="B106" t="str">
            <v xml:space="preserve">ביטוחי המועצה                                     </v>
          </cell>
          <cell r="C106">
            <v>424049.08</v>
          </cell>
        </row>
        <row r="107">
          <cell r="A107">
            <v>1611200470</v>
          </cell>
          <cell r="B107" t="str">
            <v xml:space="preserve">ציוד משרדי מתכלה - מועצת הרשות                    </v>
          </cell>
          <cell r="C107">
            <v>24014.639999999999</v>
          </cell>
        </row>
        <row r="108">
          <cell r="A108">
            <v>1611200511</v>
          </cell>
          <cell r="B108" t="str">
            <v xml:space="preserve">ארוח וכיבודים                                     </v>
          </cell>
          <cell r="C108">
            <v>18782.240000000002</v>
          </cell>
        </row>
        <row r="109">
          <cell r="A109">
            <v>1611200512</v>
          </cell>
          <cell r="B109" t="str">
            <v xml:space="preserve">נסיעות ואשל כלליות                                </v>
          </cell>
          <cell r="C109">
            <v>35703.919999999998</v>
          </cell>
        </row>
        <row r="110">
          <cell r="A110">
            <v>1611200540</v>
          </cell>
          <cell r="B110" t="str">
            <v xml:space="preserve">הוצאות תקשורת                                     </v>
          </cell>
          <cell r="C110">
            <v>179956.08</v>
          </cell>
        </row>
        <row r="111">
          <cell r="A111">
            <v>1611200580</v>
          </cell>
          <cell r="B111" t="str">
            <v xml:space="preserve">הוצאות ארגוניות שונות                             </v>
          </cell>
          <cell r="C111">
            <v>29307.759999999998</v>
          </cell>
        </row>
        <row r="112">
          <cell r="A112">
            <v>1611200750</v>
          </cell>
          <cell r="B112" t="str">
            <v xml:space="preserve">תחזוקת מבנים                                      </v>
          </cell>
          <cell r="C112">
            <v>17351.46</v>
          </cell>
        </row>
        <row r="113">
          <cell r="A113">
            <v>1611200751</v>
          </cell>
          <cell r="B113" t="str">
            <v xml:space="preserve">הוצאות מחשוב                                      </v>
          </cell>
          <cell r="C113">
            <v>46534.67</v>
          </cell>
        </row>
        <row r="114">
          <cell r="A114">
            <v>1611200752</v>
          </cell>
          <cell r="B114" t="str">
            <v xml:space="preserve">שמירת המועצה                                      </v>
          </cell>
          <cell r="C114">
            <v>80510</v>
          </cell>
        </row>
        <row r="115">
          <cell r="A115">
            <v>1611200753</v>
          </cell>
          <cell r="B115" t="str">
            <v xml:space="preserve">תחזוקת מחשבים                                     </v>
          </cell>
          <cell r="C115">
            <v>22780.17</v>
          </cell>
        </row>
        <row r="116">
          <cell r="A116">
            <v>1611200754</v>
          </cell>
          <cell r="B116" t="str">
            <v xml:space="preserve">תחזוקת ארכיון                                     </v>
          </cell>
          <cell r="C116">
            <v>12794.95</v>
          </cell>
        </row>
        <row r="117">
          <cell r="A117">
            <v>1611200930</v>
          </cell>
          <cell r="B117" t="str">
            <v xml:space="preserve">רכישת ציוד יסודי                                  </v>
          </cell>
          <cell r="C117">
            <v>28107</v>
          </cell>
        </row>
        <row r="118">
          <cell r="A118">
            <v>1613000110</v>
          </cell>
          <cell r="B118" t="str">
            <v xml:space="preserve">שכר מזכירות המועצה                                </v>
          </cell>
          <cell r="C118">
            <v>445794.98</v>
          </cell>
        </row>
        <row r="119">
          <cell r="A119">
            <v>1613000470</v>
          </cell>
          <cell r="B119" t="str">
            <v xml:space="preserve">ציוד משרדי מתכלה - מזכירות                        </v>
          </cell>
          <cell r="C119">
            <v>5369.07</v>
          </cell>
        </row>
        <row r="120">
          <cell r="A120">
            <v>1613000511</v>
          </cell>
          <cell r="B120" t="str">
            <v xml:space="preserve">ארוח וכיבודים                                     </v>
          </cell>
          <cell r="C120">
            <v>1640.1</v>
          </cell>
        </row>
        <row r="121">
          <cell r="A121">
            <v>1613000512</v>
          </cell>
          <cell r="B121" t="str">
            <v xml:space="preserve">נסיעות ואשל כלליות                                </v>
          </cell>
          <cell r="C121">
            <v>539.4</v>
          </cell>
        </row>
        <row r="122">
          <cell r="A122">
            <v>1613000531</v>
          </cell>
          <cell r="B122" t="str">
            <v xml:space="preserve">רכב מינהלי דלק ושמן                               </v>
          </cell>
          <cell r="C122">
            <v>8746.1299999999992</v>
          </cell>
        </row>
        <row r="123">
          <cell r="A123">
            <v>1613000532</v>
          </cell>
          <cell r="B123" t="str">
            <v xml:space="preserve">רכב מינהלי תיקונים                                </v>
          </cell>
          <cell r="C123">
            <v>2762.97</v>
          </cell>
        </row>
        <row r="124">
          <cell r="A124">
            <v>1613000533</v>
          </cell>
          <cell r="B124" t="str">
            <v xml:space="preserve">רישוי וביטוח רכב                                  </v>
          </cell>
          <cell r="C124">
            <v>4198.24</v>
          </cell>
        </row>
        <row r="125">
          <cell r="A125">
            <v>1613000534</v>
          </cell>
          <cell r="B125" t="str">
            <v xml:space="preserve">החזר רכישת רכב                                    </v>
          </cell>
          <cell r="C125">
            <v>40614.11</v>
          </cell>
        </row>
        <row r="126">
          <cell r="A126">
            <v>1613000540</v>
          </cell>
          <cell r="B126" t="str">
            <v xml:space="preserve">הוצאות תקשורת                                     </v>
          </cell>
          <cell r="C126">
            <v>15662.61</v>
          </cell>
        </row>
        <row r="127">
          <cell r="A127">
            <v>1613000580</v>
          </cell>
          <cell r="B127" t="str">
            <v xml:space="preserve">הוצאות ארגוניות שונות                             </v>
          </cell>
          <cell r="C127">
            <v>8814.4699999999993</v>
          </cell>
        </row>
        <row r="128">
          <cell r="A128">
            <v>1614000110</v>
          </cell>
          <cell r="B128" t="str">
            <v xml:space="preserve">שכר דוברת                                         </v>
          </cell>
          <cell r="C128">
            <v>287368.24</v>
          </cell>
        </row>
        <row r="129">
          <cell r="A129">
            <v>1614000111</v>
          </cell>
          <cell r="B129" t="str">
            <v xml:space="preserve">דובר ויחסי ציבור                                  </v>
          </cell>
          <cell r="C129">
            <v>0</v>
          </cell>
        </row>
        <row r="130">
          <cell r="A130">
            <v>1614000470</v>
          </cell>
          <cell r="B130" t="str">
            <v xml:space="preserve">ציוד משרדי מתכלה - דובר המשרד                     </v>
          </cell>
          <cell r="C130">
            <v>440.3</v>
          </cell>
        </row>
        <row r="131">
          <cell r="A131">
            <v>1614000511</v>
          </cell>
          <cell r="B131" t="str">
            <v xml:space="preserve">ארוח ושי לחגים                                    </v>
          </cell>
          <cell r="C131">
            <v>1089.54</v>
          </cell>
        </row>
        <row r="132">
          <cell r="A132">
            <v>1614000540</v>
          </cell>
          <cell r="B132" t="str">
            <v xml:space="preserve">הוצאות תקשורת                                     </v>
          </cell>
          <cell r="C132">
            <v>14814.86</v>
          </cell>
        </row>
        <row r="133">
          <cell r="A133">
            <v>1614000550</v>
          </cell>
          <cell r="B133" t="str">
            <v xml:space="preserve">פרסום                                             </v>
          </cell>
          <cell r="C133">
            <v>9521.9</v>
          </cell>
        </row>
        <row r="134">
          <cell r="A134">
            <v>1614000551</v>
          </cell>
          <cell r="B134" t="str">
            <v xml:space="preserve">שלטים                                             </v>
          </cell>
          <cell r="C134">
            <v>0</v>
          </cell>
        </row>
        <row r="135">
          <cell r="A135">
            <v>1614000580</v>
          </cell>
          <cell r="B135" t="str">
            <v xml:space="preserve">הוצאות ארגוניות שונות                             </v>
          </cell>
          <cell r="C135">
            <v>2721.54</v>
          </cell>
        </row>
        <row r="136">
          <cell r="A136">
            <v>1614000750</v>
          </cell>
          <cell r="B136" t="str">
            <v xml:space="preserve">עלון יתד עבודה קבלנית                             </v>
          </cell>
          <cell r="C136">
            <v>25205.5</v>
          </cell>
        </row>
        <row r="137">
          <cell r="A137">
            <v>1614000751</v>
          </cell>
          <cell r="B137" t="str">
            <v xml:space="preserve">יועץ תקשורת                                       </v>
          </cell>
          <cell r="C137">
            <v>0</v>
          </cell>
        </row>
        <row r="138">
          <cell r="A138">
            <v>1614000752</v>
          </cell>
          <cell r="B138" t="str">
            <v xml:space="preserve">פרוייקט קשרי חוץ                                  </v>
          </cell>
          <cell r="C138">
            <v>0</v>
          </cell>
        </row>
        <row r="139">
          <cell r="A139">
            <v>1614000780</v>
          </cell>
          <cell r="B139" t="str">
            <v xml:space="preserve">הוצאות פורום מדיני                                </v>
          </cell>
          <cell r="C139">
            <v>0</v>
          </cell>
        </row>
        <row r="140">
          <cell r="A140">
            <v>1614000781</v>
          </cell>
          <cell r="B140" t="str">
            <v xml:space="preserve">השת' בקרן לפיתוח בקעת הירדן                       </v>
          </cell>
          <cell r="C140">
            <v>152011.99</v>
          </cell>
        </row>
        <row r="141">
          <cell r="A141">
            <v>1614000930</v>
          </cell>
          <cell r="B141" t="str">
            <v xml:space="preserve">רכישת ציוד יסודי                                  </v>
          </cell>
          <cell r="C141">
            <v>199.98</v>
          </cell>
        </row>
        <row r="142">
          <cell r="A142">
            <v>1616000521</v>
          </cell>
          <cell r="B142" t="str">
            <v xml:space="preserve">השתלמויות                                         </v>
          </cell>
          <cell r="C142">
            <v>46671.9</v>
          </cell>
        </row>
        <row r="143">
          <cell r="A143">
            <v>1617000750</v>
          </cell>
          <cell r="B143" t="str">
            <v xml:space="preserve">יעוץ משפטי                                        </v>
          </cell>
          <cell r="C143">
            <v>130192</v>
          </cell>
        </row>
        <row r="144">
          <cell r="A144">
            <v>1619000580</v>
          </cell>
          <cell r="B144" t="str">
            <v xml:space="preserve">בחירות                                            </v>
          </cell>
          <cell r="C144">
            <v>19668.330000000002</v>
          </cell>
        </row>
        <row r="145">
          <cell r="A145">
            <v>1621100110</v>
          </cell>
          <cell r="B145" t="str">
            <v xml:space="preserve">שכר מינהל כספי                                    </v>
          </cell>
          <cell r="C145">
            <v>278025.21000000002</v>
          </cell>
        </row>
        <row r="146">
          <cell r="A146">
            <v>1621100470</v>
          </cell>
          <cell r="B146" t="str">
            <v xml:space="preserve">ציוד משרדי מתכלה - גזברות                         </v>
          </cell>
          <cell r="C146">
            <v>5026.53</v>
          </cell>
        </row>
        <row r="147">
          <cell r="A147">
            <v>1621100511</v>
          </cell>
          <cell r="B147" t="str">
            <v xml:space="preserve">ארוח וכיבודים                                     </v>
          </cell>
          <cell r="C147">
            <v>1141.0999999999999</v>
          </cell>
        </row>
        <row r="148">
          <cell r="A148">
            <v>1621100531</v>
          </cell>
          <cell r="B148" t="str">
            <v xml:space="preserve">רכב מינהלי דלק ושמן                               </v>
          </cell>
          <cell r="C148">
            <v>13429.39</v>
          </cell>
        </row>
        <row r="149">
          <cell r="A149">
            <v>1621100532</v>
          </cell>
          <cell r="B149" t="str">
            <v xml:space="preserve">רכב מינהלי תיקונים                                </v>
          </cell>
          <cell r="C149">
            <v>1871.07</v>
          </cell>
        </row>
        <row r="150">
          <cell r="A150">
            <v>1621100533</v>
          </cell>
          <cell r="B150" t="str">
            <v xml:space="preserve">רישוי וביטוח                                      </v>
          </cell>
          <cell r="C150">
            <v>0</v>
          </cell>
        </row>
        <row r="151">
          <cell r="A151">
            <v>1621100534</v>
          </cell>
          <cell r="B151" t="str">
            <v xml:space="preserve">החזר רכישת רכב                                    </v>
          </cell>
          <cell r="C151">
            <v>50758.86</v>
          </cell>
        </row>
        <row r="152">
          <cell r="A152">
            <v>1621100540</v>
          </cell>
          <cell r="B152" t="str">
            <v xml:space="preserve">הוצאות תקשורת                                     </v>
          </cell>
          <cell r="C152">
            <v>14403.93</v>
          </cell>
        </row>
        <row r="153">
          <cell r="A153">
            <v>1621100580</v>
          </cell>
          <cell r="B153" t="str">
            <v xml:space="preserve">הוצאות ארגוניות שונות                             </v>
          </cell>
          <cell r="C153">
            <v>8594.36</v>
          </cell>
        </row>
        <row r="154">
          <cell r="A154">
            <v>1621100750</v>
          </cell>
          <cell r="B154" t="str">
            <v xml:space="preserve">מבקר הרשות רואה חשבון                             </v>
          </cell>
          <cell r="C154">
            <v>129482.84</v>
          </cell>
        </row>
        <row r="155">
          <cell r="A155">
            <v>1621100930</v>
          </cell>
          <cell r="B155" t="str">
            <v xml:space="preserve">רכישת ציוד יסודי                                  </v>
          </cell>
          <cell r="C155">
            <v>844.1</v>
          </cell>
        </row>
        <row r="156">
          <cell r="A156">
            <v>1621101511</v>
          </cell>
          <cell r="B156" t="str">
            <v xml:space="preserve">הוצאות עודפות                                     </v>
          </cell>
          <cell r="C156">
            <v>60420.21</v>
          </cell>
        </row>
        <row r="157">
          <cell r="A157">
            <v>1621300110</v>
          </cell>
          <cell r="B157" t="str">
            <v xml:space="preserve">שכר מנהלת חשבונות                                 </v>
          </cell>
          <cell r="C157">
            <v>205404.42</v>
          </cell>
        </row>
        <row r="158">
          <cell r="A158">
            <v>1621300470</v>
          </cell>
          <cell r="B158" t="str">
            <v xml:space="preserve">ציוד משרדי מתכלה - הנהלת חשבונות                  </v>
          </cell>
          <cell r="C158">
            <v>1080.2</v>
          </cell>
        </row>
        <row r="159">
          <cell r="A159">
            <v>1621300540</v>
          </cell>
          <cell r="B159" t="str">
            <v xml:space="preserve">הוצאות תקשורת                                     </v>
          </cell>
          <cell r="C159">
            <v>4280.6499999999996</v>
          </cell>
        </row>
        <row r="160">
          <cell r="A160">
            <v>1621300570</v>
          </cell>
          <cell r="B160" t="str">
            <v xml:space="preserve">מיכון ועיבוד נתונים                               </v>
          </cell>
          <cell r="C160">
            <v>87925.07</v>
          </cell>
        </row>
        <row r="161">
          <cell r="A161">
            <v>1621300571</v>
          </cell>
          <cell r="B161" t="str">
            <v xml:space="preserve">השתת' בגין עובדת חברה                             </v>
          </cell>
          <cell r="C161">
            <v>0</v>
          </cell>
        </row>
        <row r="162">
          <cell r="A162">
            <v>1621500110</v>
          </cell>
          <cell r="B162" t="str">
            <v xml:space="preserve">שכר כ"א וחשב שכר                                  </v>
          </cell>
          <cell r="C162">
            <v>386429.4</v>
          </cell>
        </row>
        <row r="163">
          <cell r="A163">
            <v>1621500470</v>
          </cell>
          <cell r="B163" t="str">
            <v xml:space="preserve">ציוד משרדי מתכלה - יח' שכר                        </v>
          </cell>
          <cell r="C163">
            <v>3526.41</v>
          </cell>
        </row>
        <row r="164">
          <cell r="A164">
            <v>1621500540</v>
          </cell>
          <cell r="B164" t="str">
            <v xml:space="preserve">הוצאות תקשורת                                     </v>
          </cell>
          <cell r="C164">
            <v>16053.39</v>
          </cell>
        </row>
        <row r="165">
          <cell r="A165">
            <v>1621500570</v>
          </cell>
          <cell r="B165" t="str">
            <v xml:space="preserve">מיכון ועיבדו נתונים                               </v>
          </cell>
          <cell r="C165">
            <v>65675.350000000006</v>
          </cell>
        </row>
        <row r="166">
          <cell r="A166">
            <v>1623000110</v>
          </cell>
          <cell r="B166" t="str">
            <v xml:space="preserve">שכר  מחלקת גביה                                   </v>
          </cell>
          <cell r="C166">
            <v>160733.10999999999</v>
          </cell>
        </row>
        <row r="167">
          <cell r="A167">
            <v>1623000470</v>
          </cell>
          <cell r="B167" t="str">
            <v xml:space="preserve">ציוד משרדי מתכלה - גביה                           </v>
          </cell>
          <cell r="C167">
            <v>561.37</v>
          </cell>
        </row>
        <row r="168">
          <cell r="A168">
            <v>1623000570</v>
          </cell>
          <cell r="B168" t="str">
            <v xml:space="preserve">מיכון ועיבוד נתונים                               </v>
          </cell>
          <cell r="C168">
            <v>74737.95</v>
          </cell>
        </row>
        <row r="169">
          <cell r="A169">
            <v>1623000610</v>
          </cell>
          <cell r="B169" t="str">
            <v xml:space="preserve">עמלה וגביה לישובים                                </v>
          </cell>
          <cell r="C169">
            <v>181734.57</v>
          </cell>
        </row>
        <row r="170">
          <cell r="A170">
            <v>1623000750</v>
          </cell>
          <cell r="B170" t="str">
            <v xml:space="preserve">הוצאות להעמקת הגביה                               </v>
          </cell>
          <cell r="C170">
            <v>376103.79</v>
          </cell>
        </row>
        <row r="171">
          <cell r="A171">
            <v>1631000610</v>
          </cell>
          <cell r="B171" t="str">
            <v xml:space="preserve">עמלות והוצאות בנקאיות                             </v>
          </cell>
          <cell r="C171">
            <v>70203.210000000006</v>
          </cell>
        </row>
        <row r="172">
          <cell r="A172">
            <v>1631000620</v>
          </cell>
          <cell r="B172" t="str">
            <v xml:space="preserve">ריבית ומשיכות יתר                                 </v>
          </cell>
          <cell r="C172">
            <v>333071.88</v>
          </cell>
        </row>
        <row r="173">
          <cell r="A173">
            <v>1649100691</v>
          </cell>
          <cell r="B173" t="str">
            <v xml:space="preserve">פרעון מלווה נטו-קרן                               </v>
          </cell>
          <cell r="C173">
            <v>2095580.91</v>
          </cell>
        </row>
        <row r="174">
          <cell r="A174">
            <v>1649100692</v>
          </cell>
          <cell r="B174" t="str">
            <v xml:space="preserve">פרעון מלווה נטו-ריבית                             </v>
          </cell>
          <cell r="C174">
            <v>691513.62</v>
          </cell>
        </row>
        <row r="175">
          <cell r="A175">
            <v>1649100693</v>
          </cell>
          <cell r="B175" t="str">
            <v xml:space="preserve">פרעון מלווה נטו-הצמדה                             </v>
          </cell>
          <cell r="C175">
            <v>1255162.46</v>
          </cell>
        </row>
        <row r="176">
          <cell r="A176">
            <v>1711000110</v>
          </cell>
          <cell r="B176" t="str">
            <v xml:space="preserve">שכר תברואן                                        </v>
          </cell>
          <cell r="C176">
            <v>116275.44</v>
          </cell>
        </row>
        <row r="177">
          <cell r="A177">
            <v>1711000580</v>
          </cell>
          <cell r="B177" t="str">
            <v xml:space="preserve">הוצ' מינהל שונות                                  </v>
          </cell>
          <cell r="C177">
            <v>0</v>
          </cell>
        </row>
        <row r="178">
          <cell r="A178">
            <v>1711000930</v>
          </cell>
          <cell r="B178" t="str">
            <v xml:space="preserve">רכישת ציוד יסודי                                  </v>
          </cell>
          <cell r="C178">
            <v>506</v>
          </cell>
        </row>
        <row r="179">
          <cell r="A179">
            <v>1712300750</v>
          </cell>
          <cell r="B179" t="str">
            <v xml:space="preserve">איסוף וביעור אשפה                                 </v>
          </cell>
          <cell r="C179">
            <v>730644.56</v>
          </cell>
        </row>
        <row r="180">
          <cell r="A180">
            <v>1714200750</v>
          </cell>
          <cell r="B180" t="str">
            <v xml:space="preserve">שכר וטרינר                                        </v>
          </cell>
          <cell r="C180">
            <v>70645.5</v>
          </cell>
        </row>
        <row r="181">
          <cell r="A181">
            <v>1714300720</v>
          </cell>
          <cell r="B181" t="str">
            <v xml:space="preserve">מלחמה בכלבת-חומרים                                </v>
          </cell>
          <cell r="C181">
            <v>8017.5</v>
          </cell>
        </row>
        <row r="182">
          <cell r="A182">
            <v>1714300750</v>
          </cell>
          <cell r="B182" t="str">
            <v xml:space="preserve">אחזקת תחנת הסגר                                   </v>
          </cell>
          <cell r="C182">
            <v>557.54</v>
          </cell>
        </row>
        <row r="183">
          <cell r="A183">
            <v>1714300752</v>
          </cell>
          <cell r="B183" t="str">
            <v xml:space="preserve">אחזקת אתר אשפה                                    </v>
          </cell>
          <cell r="C183">
            <v>1268664.81</v>
          </cell>
        </row>
        <row r="184">
          <cell r="A184">
            <v>1715300720</v>
          </cell>
          <cell r="B184" t="str">
            <v xml:space="preserve">חומרי הדברה למזיקים                               </v>
          </cell>
          <cell r="C184">
            <v>30285.54</v>
          </cell>
        </row>
        <row r="185">
          <cell r="A185">
            <v>1721000110</v>
          </cell>
          <cell r="B185" t="str">
            <v xml:space="preserve">שכר רכז ופקידת בטחון                              </v>
          </cell>
          <cell r="C185">
            <v>370634.66</v>
          </cell>
        </row>
        <row r="186">
          <cell r="A186">
            <v>1721000111</v>
          </cell>
          <cell r="B186" t="str">
            <v xml:space="preserve">שכר רבש"צ                                         </v>
          </cell>
          <cell r="C186">
            <v>0</v>
          </cell>
        </row>
        <row r="187">
          <cell r="A187">
            <v>1721000470</v>
          </cell>
          <cell r="B187" t="str">
            <v xml:space="preserve">ציוד משרדי מתכלה - בטחון                          </v>
          </cell>
          <cell r="C187">
            <v>2205.2199999999998</v>
          </cell>
        </row>
        <row r="188">
          <cell r="A188">
            <v>1721000511</v>
          </cell>
          <cell r="B188" t="str">
            <v xml:space="preserve">ארוח וכיבודים                                     </v>
          </cell>
          <cell r="C188">
            <v>304</v>
          </cell>
        </row>
        <row r="189">
          <cell r="A189">
            <v>1721000531</v>
          </cell>
          <cell r="B189" t="str">
            <v xml:space="preserve">רכב מינהלי דלק ושמן                               </v>
          </cell>
          <cell r="C189">
            <v>21943.599999999999</v>
          </cell>
        </row>
        <row r="190">
          <cell r="A190">
            <v>1721000532</v>
          </cell>
          <cell r="B190" t="str">
            <v xml:space="preserve">רכב מינהלי תיקונים                                </v>
          </cell>
          <cell r="C190">
            <v>6236.95</v>
          </cell>
        </row>
        <row r="191">
          <cell r="A191">
            <v>1721000533</v>
          </cell>
          <cell r="B191" t="str">
            <v xml:space="preserve">רישוי וביטוח רכב                                  </v>
          </cell>
          <cell r="C191">
            <v>19961.7</v>
          </cell>
        </row>
        <row r="192">
          <cell r="A192">
            <v>1721000534</v>
          </cell>
          <cell r="B192" t="str">
            <v xml:space="preserve">החזר רכישת רכב                                    </v>
          </cell>
          <cell r="C192">
            <v>54367.91</v>
          </cell>
        </row>
        <row r="193">
          <cell r="A193">
            <v>1721000540</v>
          </cell>
          <cell r="B193" t="str">
            <v xml:space="preserve">הוצאות תקשורת                                     </v>
          </cell>
          <cell r="C193">
            <v>59745.53</v>
          </cell>
        </row>
        <row r="194">
          <cell r="A194">
            <v>1721000580</v>
          </cell>
          <cell r="B194" t="str">
            <v xml:space="preserve">הוצאות שונות                                      </v>
          </cell>
          <cell r="C194">
            <v>13383.99</v>
          </cell>
        </row>
        <row r="195">
          <cell r="A195">
            <v>1722000430</v>
          </cell>
          <cell r="B195" t="str">
            <v xml:space="preserve">אחזקת תאורת בטחון                                 </v>
          </cell>
          <cell r="C195">
            <v>108692</v>
          </cell>
        </row>
        <row r="196">
          <cell r="A196">
            <v>1722000731</v>
          </cell>
          <cell r="B196" t="str">
            <v xml:space="preserve">גיפים לבטחון                                      </v>
          </cell>
          <cell r="C196">
            <v>854304</v>
          </cell>
        </row>
        <row r="197">
          <cell r="A197">
            <v>1722000740</v>
          </cell>
          <cell r="B197" t="str">
            <v xml:space="preserve">רכישת כלים וציוד                                  </v>
          </cell>
          <cell r="C197">
            <v>0</v>
          </cell>
        </row>
        <row r="198">
          <cell r="A198">
            <v>1722000750</v>
          </cell>
          <cell r="B198" t="str">
            <v xml:space="preserve">ריסוסי גדרות                                      </v>
          </cell>
          <cell r="C198">
            <v>49250.96</v>
          </cell>
        </row>
        <row r="199">
          <cell r="A199">
            <v>1722000751</v>
          </cell>
          <cell r="B199" t="str">
            <v xml:space="preserve">תחזוקת מערכות כריזה                               </v>
          </cell>
          <cell r="C199">
            <v>2065</v>
          </cell>
        </row>
        <row r="200">
          <cell r="A200">
            <v>1722000752</v>
          </cell>
          <cell r="B200" t="str">
            <v xml:space="preserve">שמירת בי"ס                                        </v>
          </cell>
          <cell r="C200">
            <v>317442.56</v>
          </cell>
        </row>
        <row r="201">
          <cell r="A201">
            <v>1722000753</v>
          </cell>
          <cell r="B201" t="str">
            <v xml:space="preserve">תחזוקת מגורי שומרים                               </v>
          </cell>
          <cell r="C201">
            <v>43553.07</v>
          </cell>
        </row>
        <row r="202">
          <cell r="A202">
            <v>1722000754</v>
          </cell>
          <cell r="B202" t="str">
            <v xml:space="preserve">תחזוקת מוקד                                       </v>
          </cell>
          <cell r="C202">
            <v>12631.06</v>
          </cell>
        </row>
        <row r="203">
          <cell r="A203">
            <v>1722000755</v>
          </cell>
          <cell r="B203" t="str">
            <v xml:space="preserve">תחזוקת מתחם רגב                                   </v>
          </cell>
          <cell r="C203">
            <v>0</v>
          </cell>
        </row>
        <row r="204">
          <cell r="A204">
            <v>1722000770</v>
          </cell>
          <cell r="B204" t="str">
            <v xml:space="preserve">תאורת בטחון                                       </v>
          </cell>
          <cell r="C204">
            <v>275807</v>
          </cell>
        </row>
        <row r="205">
          <cell r="A205">
            <v>1723000740</v>
          </cell>
          <cell r="B205" t="str">
            <v xml:space="preserve">רכישת סוללות מכשירי קשר                           </v>
          </cell>
          <cell r="C205">
            <v>17000</v>
          </cell>
        </row>
        <row r="206">
          <cell r="A206">
            <v>1723000750</v>
          </cell>
          <cell r="B206" t="str">
            <v xml:space="preserve">תחזוקת מבנים ושערים                               </v>
          </cell>
          <cell r="C206">
            <v>47500</v>
          </cell>
        </row>
        <row r="207">
          <cell r="A207">
            <v>1723000751</v>
          </cell>
          <cell r="B207" t="str">
            <v xml:space="preserve">תחזוקת גדרות                                      </v>
          </cell>
          <cell r="C207">
            <v>150618.79999999999</v>
          </cell>
        </row>
        <row r="208">
          <cell r="A208">
            <v>1723000752</v>
          </cell>
          <cell r="B208" t="str">
            <v xml:space="preserve">תחזוקת דרכי בטחון                                 </v>
          </cell>
          <cell r="C208">
            <v>0</v>
          </cell>
        </row>
        <row r="209">
          <cell r="A209">
            <v>1723000753</v>
          </cell>
          <cell r="B209" t="str">
            <v xml:space="preserve">תחזוקת קיפודים                                    </v>
          </cell>
          <cell r="C209">
            <v>0</v>
          </cell>
        </row>
        <row r="210">
          <cell r="A210">
            <v>1723000754</v>
          </cell>
          <cell r="B210" t="str">
            <v xml:space="preserve">תחזוקת מגדלי שמירה                                </v>
          </cell>
          <cell r="C210">
            <v>0</v>
          </cell>
        </row>
        <row r="211">
          <cell r="A211">
            <v>1723000755</v>
          </cell>
          <cell r="B211" t="str">
            <v xml:space="preserve">תחזוקת עמדות שמירה                                </v>
          </cell>
          <cell r="C211">
            <v>0</v>
          </cell>
        </row>
        <row r="212">
          <cell r="A212">
            <v>1723000756</v>
          </cell>
          <cell r="B212" t="str">
            <v xml:space="preserve">תחזוקת מחסני נשק                                  </v>
          </cell>
          <cell r="C212">
            <v>28000</v>
          </cell>
        </row>
        <row r="213">
          <cell r="A213">
            <v>1723000757</v>
          </cell>
          <cell r="B213" t="str">
            <v xml:space="preserve">אחזקת מירסים                                      </v>
          </cell>
          <cell r="C213">
            <v>31935.7</v>
          </cell>
        </row>
        <row r="214">
          <cell r="A214">
            <v>1723000758</v>
          </cell>
          <cell r="B214" t="str">
            <v xml:space="preserve">אחזקת מטווח                                       </v>
          </cell>
          <cell r="C214">
            <v>9833.99</v>
          </cell>
        </row>
        <row r="215">
          <cell r="A215">
            <v>1723000810</v>
          </cell>
          <cell r="B215" t="str">
            <v xml:space="preserve">השתתפות בהג"א ארצי                                </v>
          </cell>
          <cell r="C215">
            <v>12989.64</v>
          </cell>
        </row>
        <row r="216">
          <cell r="A216">
            <v>1724000751</v>
          </cell>
          <cell r="B216" t="str">
            <v xml:space="preserve">תחזוקת ציוד כיבוי אש                              </v>
          </cell>
          <cell r="C216">
            <v>27458.23</v>
          </cell>
        </row>
        <row r="217">
          <cell r="A217">
            <v>1724000830</v>
          </cell>
          <cell r="B217" t="str">
            <v xml:space="preserve">השתתפות באגוד כיבוי                               </v>
          </cell>
          <cell r="C217">
            <v>45441</v>
          </cell>
        </row>
        <row r="218">
          <cell r="A218">
            <v>1724000930</v>
          </cell>
          <cell r="B218" t="str">
            <v xml:space="preserve">רכב כיבוי אש                                      </v>
          </cell>
          <cell r="C218">
            <v>0</v>
          </cell>
        </row>
        <row r="219">
          <cell r="A219">
            <v>1725000110</v>
          </cell>
          <cell r="B219" t="str">
            <v xml:space="preserve">שכר סייר שדות                                     </v>
          </cell>
          <cell r="C219">
            <v>67244.95</v>
          </cell>
        </row>
        <row r="220">
          <cell r="A220">
            <v>1725000531</v>
          </cell>
          <cell r="B220" t="str">
            <v xml:space="preserve">רכב מינהלי שמן ודלק                               </v>
          </cell>
          <cell r="C220">
            <v>13402.29</v>
          </cell>
        </row>
        <row r="221">
          <cell r="A221">
            <v>1725000532</v>
          </cell>
          <cell r="B221" t="str">
            <v xml:space="preserve">רכב מינהלי תיקונים                                </v>
          </cell>
          <cell r="C221">
            <v>26512.39</v>
          </cell>
        </row>
        <row r="222">
          <cell r="A222">
            <v>1725000533</v>
          </cell>
          <cell r="B222" t="str">
            <v xml:space="preserve">רישוי וביטוח רכב                                  </v>
          </cell>
          <cell r="C222">
            <v>21007</v>
          </cell>
        </row>
        <row r="223">
          <cell r="A223">
            <v>1727000440</v>
          </cell>
          <cell r="B223" t="str">
            <v xml:space="preserve">ביטוח מכשירי קשר                                  </v>
          </cell>
          <cell r="C223">
            <v>0</v>
          </cell>
        </row>
        <row r="224">
          <cell r="A224">
            <v>1727000731</v>
          </cell>
          <cell r="B224" t="str">
            <v xml:space="preserve">דלק לרכב המתמיד                                   </v>
          </cell>
          <cell r="C224">
            <v>0</v>
          </cell>
        </row>
        <row r="225">
          <cell r="A225">
            <v>1727000732</v>
          </cell>
          <cell r="B225" t="str">
            <v xml:space="preserve">תיקונים רכב המתמיד                                </v>
          </cell>
          <cell r="C225">
            <v>14443.5</v>
          </cell>
        </row>
        <row r="226">
          <cell r="A226">
            <v>1727000733</v>
          </cell>
          <cell r="B226" t="str">
            <v xml:space="preserve">רישוי וביטוח רכב                                  </v>
          </cell>
          <cell r="C226">
            <v>2244</v>
          </cell>
        </row>
        <row r="227">
          <cell r="A227">
            <v>1727000740</v>
          </cell>
          <cell r="B227" t="str">
            <v xml:space="preserve">ציוד מוטורולה                                     </v>
          </cell>
          <cell r="C227">
            <v>627.37</v>
          </cell>
        </row>
        <row r="228">
          <cell r="A228">
            <v>1727000741</v>
          </cell>
          <cell r="B228" t="str">
            <v xml:space="preserve">מתמיד                                             </v>
          </cell>
          <cell r="C228">
            <v>4205.45</v>
          </cell>
        </row>
        <row r="229">
          <cell r="A229">
            <v>1727000930</v>
          </cell>
          <cell r="B229" t="str">
            <v xml:space="preserve">רכישת ציוד יסודי                                  </v>
          </cell>
          <cell r="C229">
            <v>7610.6</v>
          </cell>
        </row>
        <row r="230">
          <cell r="A230">
            <v>1727000931</v>
          </cell>
          <cell r="B230" t="str">
            <v xml:space="preserve">רכישת ציוד פעוטונים                               </v>
          </cell>
          <cell r="C230">
            <v>23193.98</v>
          </cell>
        </row>
        <row r="231">
          <cell r="A231">
            <v>1729000780</v>
          </cell>
          <cell r="B231" t="str">
            <v xml:space="preserve">הוצ' לפעולות לשעת חרום                            </v>
          </cell>
          <cell r="C231">
            <v>0</v>
          </cell>
        </row>
        <row r="232">
          <cell r="A232">
            <v>1731000110</v>
          </cell>
          <cell r="B232" t="str">
            <v xml:space="preserve">שכר מהנדס ופקידות                                 </v>
          </cell>
          <cell r="C232">
            <v>726936.37</v>
          </cell>
        </row>
        <row r="233">
          <cell r="A233">
            <v>1731000470</v>
          </cell>
          <cell r="B233" t="str">
            <v xml:space="preserve">ציוד משרדי מתכלה                                  </v>
          </cell>
          <cell r="C233">
            <v>6330.97</v>
          </cell>
        </row>
        <row r="234">
          <cell r="A234">
            <v>1731000531</v>
          </cell>
          <cell r="B234" t="str">
            <v xml:space="preserve">רכב מינהלי דלק ושמן                               </v>
          </cell>
          <cell r="C234">
            <v>24630.21</v>
          </cell>
        </row>
        <row r="235">
          <cell r="A235">
            <v>1731000532</v>
          </cell>
          <cell r="B235" t="str">
            <v xml:space="preserve">רכב מינהלי תיקונים                                </v>
          </cell>
          <cell r="C235">
            <v>24382.95</v>
          </cell>
        </row>
        <row r="236">
          <cell r="A236">
            <v>1731000533</v>
          </cell>
          <cell r="B236" t="str">
            <v xml:space="preserve">ריזוי וביטוח רכב                                  </v>
          </cell>
          <cell r="C236">
            <v>14527.47</v>
          </cell>
        </row>
        <row r="237">
          <cell r="A237">
            <v>1731000534</v>
          </cell>
          <cell r="B237" t="str">
            <v xml:space="preserve">החזר רכישת רכב                                    </v>
          </cell>
          <cell r="C237">
            <v>65714.06</v>
          </cell>
        </row>
        <row r="238">
          <cell r="A238">
            <v>1731000540</v>
          </cell>
          <cell r="B238" t="str">
            <v xml:space="preserve">הוצאות תקשורת                                     </v>
          </cell>
          <cell r="C238">
            <v>30783.06</v>
          </cell>
        </row>
        <row r="239">
          <cell r="A239">
            <v>1731000740</v>
          </cell>
          <cell r="B239" t="str">
            <v xml:space="preserve">מדידות                                            </v>
          </cell>
          <cell r="C239">
            <v>0</v>
          </cell>
        </row>
        <row r="240">
          <cell r="A240">
            <v>1731000750</v>
          </cell>
          <cell r="B240" t="str">
            <v xml:space="preserve">יעוץ תכנוני פרוגרמה                               </v>
          </cell>
          <cell r="C240">
            <v>0</v>
          </cell>
        </row>
        <row r="241">
          <cell r="A241">
            <v>1731000930</v>
          </cell>
          <cell r="B241" t="str">
            <v xml:space="preserve">רכישת ציוד יסודי - מהנדס                          </v>
          </cell>
          <cell r="C241">
            <v>4824.04</v>
          </cell>
        </row>
        <row r="242">
          <cell r="A242">
            <v>1731000950</v>
          </cell>
          <cell r="B242" t="str">
            <v xml:space="preserve">תכנון תכנית אב מתאר                               </v>
          </cell>
          <cell r="C242">
            <v>0</v>
          </cell>
        </row>
        <row r="243">
          <cell r="A243">
            <v>1741000110</v>
          </cell>
          <cell r="B243" t="str">
            <v xml:space="preserve">שכ"ע מחלקת תחזוקה                                 </v>
          </cell>
          <cell r="C243">
            <v>755400.94000000006</v>
          </cell>
        </row>
        <row r="244">
          <cell r="A244">
            <v>1741000210</v>
          </cell>
          <cell r="B244" t="str">
            <v xml:space="preserve">שכ"ע פועלי תחזוקה                                 </v>
          </cell>
          <cell r="C244">
            <v>186020</v>
          </cell>
        </row>
        <row r="245">
          <cell r="A245">
            <v>1741000470</v>
          </cell>
          <cell r="B245" t="str">
            <v xml:space="preserve">ציוד משרדי מתכלה - תחזוקה                         </v>
          </cell>
          <cell r="C245">
            <v>3510.2</v>
          </cell>
        </row>
        <row r="246">
          <cell r="A246">
            <v>1741000511</v>
          </cell>
          <cell r="B246" t="str">
            <v xml:space="preserve">ארוח וכיבודים                                     </v>
          </cell>
          <cell r="C246">
            <v>428.6</v>
          </cell>
        </row>
        <row r="247">
          <cell r="A247">
            <v>1741000531</v>
          </cell>
          <cell r="B247" t="str">
            <v xml:space="preserve">רכב מינהלי דלק ושמן                               </v>
          </cell>
          <cell r="C247">
            <v>64510.89</v>
          </cell>
        </row>
        <row r="248">
          <cell r="A248">
            <v>1741000532</v>
          </cell>
          <cell r="B248" t="str">
            <v xml:space="preserve">רכב מינהלי תיקונים                                </v>
          </cell>
          <cell r="C248">
            <v>49060.39</v>
          </cell>
        </row>
        <row r="249">
          <cell r="A249">
            <v>1741000533</v>
          </cell>
          <cell r="B249" t="str">
            <v xml:space="preserve">רישוי וביטוח רכב                                  </v>
          </cell>
          <cell r="C249">
            <v>49407.83</v>
          </cell>
        </row>
        <row r="250">
          <cell r="A250">
            <v>1741000534</v>
          </cell>
          <cell r="B250" t="str">
            <v xml:space="preserve">החזר רכישת רכב                                    </v>
          </cell>
          <cell r="C250">
            <v>42610.75</v>
          </cell>
        </row>
        <row r="251">
          <cell r="A251">
            <v>1741000540</v>
          </cell>
          <cell r="B251" t="str">
            <v xml:space="preserve">הוצאות תקשורת                                     </v>
          </cell>
          <cell r="C251">
            <v>41624.51</v>
          </cell>
        </row>
        <row r="252">
          <cell r="A252">
            <v>1741000580</v>
          </cell>
          <cell r="B252" t="str">
            <v xml:space="preserve">הוצאות שונות                                      </v>
          </cell>
          <cell r="C252">
            <v>4755.6499999999996</v>
          </cell>
        </row>
        <row r="253">
          <cell r="A253">
            <v>1741000740</v>
          </cell>
          <cell r="B253" t="str">
            <v xml:space="preserve">כלים מכשירים וציוד                                </v>
          </cell>
          <cell r="C253">
            <v>7283.02</v>
          </cell>
        </row>
        <row r="254">
          <cell r="A254">
            <v>1741000780</v>
          </cell>
          <cell r="B254" t="str">
            <v xml:space="preserve">השכרת רכב                                         </v>
          </cell>
          <cell r="C254">
            <v>0</v>
          </cell>
        </row>
        <row r="255">
          <cell r="A255">
            <v>1741000930</v>
          </cell>
          <cell r="B255" t="str">
            <v xml:space="preserve">רכישת ציוד יסודי                                  </v>
          </cell>
          <cell r="C255">
            <v>3781.13</v>
          </cell>
        </row>
        <row r="256">
          <cell r="A256">
            <v>1743100750</v>
          </cell>
          <cell r="B256" t="str">
            <v xml:space="preserve">טאטוא כבישים ומדרכות                              </v>
          </cell>
          <cell r="C256">
            <v>0</v>
          </cell>
        </row>
        <row r="257">
          <cell r="A257">
            <v>1743100770</v>
          </cell>
          <cell r="B257" t="str">
            <v xml:space="preserve">תאורת צמתים                                       </v>
          </cell>
          <cell r="C257">
            <v>30770.86</v>
          </cell>
        </row>
        <row r="258">
          <cell r="A258">
            <v>1744000750</v>
          </cell>
          <cell r="B258" t="str">
            <v xml:space="preserve">אחזקת תאורה בישובים                               </v>
          </cell>
          <cell r="C258">
            <v>100208.7</v>
          </cell>
        </row>
        <row r="259">
          <cell r="A259">
            <v>1744000820</v>
          </cell>
          <cell r="B259" t="str">
            <v xml:space="preserve">השתתפות תאורה בישובים                             </v>
          </cell>
          <cell r="C259">
            <v>138178</v>
          </cell>
        </row>
        <row r="260">
          <cell r="A260">
            <v>1744500780</v>
          </cell>
          <cell r="B260" t="str">
            <v xml:space="preserve">מטה בטיחות                                        </v>
          </cell>
          <cell r="C260">
            <v>0</v>
          </cell>
        </row>
        <row r="261">
          <cell r="A261">
            <v>1745000110</v>
          </cell>
          <cell r="B261" t="str">
            <v xml:space="preserve">שכר עובד מערכת ביוב                               </v>
          </cell>
          <cell r="C261">
            <v>119094.35</v>
          </cell>
        </row>
        <row r="262">
          <cell r="A262">
            <v>1745000210</v>
          </cell>
          <cell r="B262" t="str">
            <v xml:space="preserve">שכר פועל מערכת ביוב                               </v>
          </cell>
          <cell r="C262">
            <v>0</v>
          </cell>
        </row>
        <row r="263">
          <cell r="A263">
            <v>1745000531</v>
          </cell>
          <cell r="B263" t="str">
            <v xml:space="preserve">רכב מינהלי דלק ושמן                               </v>
          </cell>
          <cell r="C263">
            <v>26263.27</v>
          </cell>
        </row>
        <row r="264">
          <cell r="A264">
            <v>1745000532</v>
          </cell>
          <cell r="B264" t="str">
            <v xml:space="preserve">רכב מינהלי תיקונים                                </v>
          </cell>
          <cell r="C264">
            <v>31135.18</v>
          </cell>
        </row>
        <row r="265">
          <cell r="A265">
            <v>1745000533</v>
          </cell>
          <cell r="B265" t="str">
            <v xml:space="preserve">רישוי וביטוח רכב                                  </v>
          </cell>
          <cell r="C265">
            <v>8273</v>
          </cell>
        </row>
        <row r="266">
          <cell r="A266">
            <v>1745000534</v>
          </cell>
          <cell r="B266" t="str">
            <v xml:space="preserve">החזר רכישת רכב                                    </v>
          </cell>
          <cell r="C266">
            <v>0</v>
          </cell>
        </row>
        <row r="267">
          <cell r="A267">
            <v>1745000720</v>
          </cell>
          <cell r="B267" t="str">
            <v xml:space="preserve">חומר ריסוס לביוב ובריכות                          </v>
          </cell>
          <cell r="C267">
            <v>2803.7</v>
          </cell>
        </row>
        <row r="268">
          <cell r="A268">
            <v>1745000740</v>
          </cell>
          <cell r="B268" t="str">
            <v xml:space="preserve">ציוד ומכשירים                                     </v>
          </cell>
          <cell r="C268">
            <v>525</v>
          </cell>
        </row>
        <row r="269">
          <cell r="A269">
            <v>1745000750</v>
          </cell>
          <cell r="B269" t="str">
            <v xml:space="preserve">טיפול בצנרת                                       </v>
          </cell>
          <cell r="C269">
            <v>69415.199999999997</v>
          </cell>
        </row>
        <row r="270">
          <cell r="A270">
            <v>1745000860</v>
          </cell>
          <cell r="B270" t="str">
            <v xml:space="preserve">הנחות ביוב                                        </v>
          </cell>
          <cell r="C270">
            <v>0</v>
          </cell>
        </row>
        <row r="271">
          <cell r="A271">
            <v>1746000733</v>
          </cell>
          <cell r="B271" t="str">
            <v xml:space="preserve">רישוי וביטוח טרקטורים                             </v>
          </cell>
          <cell r="C271">
            <v>145</v>
          </cell>
        </row>
        <row r="272">
          <cell r="A272">
            <v>1746000750</v>
          </cell>
          <cell r="B272" t="str">
            <v xml:space="preserve">גינון                                             </v>
          </cell>
          <cell r="C272">
            <v>28590.19</v>
          </cell>
        </row>
        <row r="273">
          <cell r="A273">
            <v>1746000751</v>
          </cell>
          <cell r="B273" t="str">
            <v xml:space="preserve">תחזוקת אנדרטה                                     </v>
          </cell>
          <cell r="C273">
            <v>101969.28</v>
          </cell>
        </row>
        <row r="274">
          <cell r="A274">
            <v>1746000770</v>
          </cell>
          <cell r="B274" t="str">
            <v xml:space="preserve">מים לגינון ציבורי                                 </v>
          </cell>
          <cell r="C274">
            <v>147004</v>
          </cell>
        </row>
        <row r="275">
          <cell r="A275">
            <v>1746000771</v>
          </cell>
          <cell r="B275" t="str">
            <v xml:space="preserve">מים אנדרטאות                                      </v>
          </cell>
          <cell r="C275">
            <v>22145.8</v>
          </cell>
        </row>
        <row r="276">
          <cell r="A276">
            <v>1746000820</v>
          </cell>
          <cell r="B276" t="str">
            <v xml:space="preserve">שיפור פני הכפר בישובים                            </v>
          </cell>
          <cell r="C276">
            <v>0</v>
          </cell>
        </row>
        <row r="277">
          <cell r="A277">
            <v>1747300751</v>
          </cell>
          <cell r="B277" t="str">
            <v xml:space="preserve">אחזקת בריכות שחיה                                 </v>
          </cell>
          <cell r="C277">
            <v>119573.61</v>
          </cell>
        </row>
        <row r="278">
          <cell r="A278">
            <v>1750000780</v>
          </cell>
          <cell r="B278" t="str">
            <v xml:space="preserve">טכסים וארועים                                     </v>
          </cell>
          <cell r="C278">
            <v>79097.62</v>
          </cell>
        </row>
        <row r="279">
          <cell r="A279">
            <v>1753000780</v>
          </cell>
          <cell r="B279" t="str">
            <v xml:space="preserve">פעולות אימוץ                                      </v>
          </cell>
          <cell r="C279">
            <v>4957</v>
          </cell>
        </row>
        <row r="280">
          <cell r="A280">
            <v>1757000780</v>
          </cell>
          <cell r="B280" t="str">
            <v xml:space="preserve">מנהלת תיירות                                      </v>
          </cell>
          <cell r="C280">
            <v>170241.66</v>
          </cell>
        </row>
        <row r="281">
          <cell r="A281">
            <v>1765000821</v>
          </cell>
          <cell r="B281" t="str">
            <v xml:space="preserve">הקצבות לארגון המועצות                             </v>
          </cell>
          <cell r="C281">
            <v>56830</v>
          </cell>
        </row>
        <row r="282">
          <cell r="A282">
            <v>1766000710</v>
          </cell>
          <cell r="B282" t="str">
            <v xml:space="preserve">נסיעות לישובים                                    </v>
          </cell>
          <cell r="C282">
            <v>10711</v>
          </cell>
        </row>
        <row r="283">
          <cell r="A283">
            <v>1766000750</v>
          </cell>
          <cell r="B283" t="str">
            <v xml:space="preserve">יעוץ ארגוני מורדות יהודה                          </v>
          </cell>
          <cell r="C283">
            <v>0</v>
          </cell>
        </row>
        <row r="284">
          <cell r="A284">
            <v>1766000751</v>
          </cell>
          <cell r="B284" t="str">
            <v xml:space="preserve">יעוץ ארגוני                                       </v>
          </cell>
          <cell r="C284">
            <v>7498</v>
          </cell>
        </row>
        <row r="285">
          <cell r="A285">
            <v>1766000820</v>
          </cell>
          <cell r="B285" t="str">
            <v xml:space="preserve">הקצבות לועדים מקומיים                             </v>
          </cell>
          <cell r="C285">
            <v>543553.94999999995</v>
          </cell>
        </row>
        <row r="286">
          <cell r="A286">
            <v>1766000821</v>
          </cell>
          <cell r="B286" t="str">
            <v xml:space="preserve">השת' בכספומאט ווידיואמט                           </v>
          </cell>
          <cell r="C286">
            <v>64197.32</v>
          </cell>
        </row>
        <row r="287">
          <cell r="A287">
            <v>1766000822</v>
          </cell>
          <cell r="B287" t="str">
            <v xml:space="preserve">הקצבות מפגש הבקעה                                 </v>
          </cell>
          <cell r="C287">
            <v>50882</v>
          </cell>
        </row>
        <row r="288">
          <cell r="A288">
            <v>1766000823</v>
          </cell>
          <cell r="B288" t="str">
            <v xml:space="preserve">עבודת נוער בישובים                                </v>
          </cell>
          <cell r="C288">
            <v>0</v>
          </cell>
        </row>
        <row r="289">
          <cell r="A289">
            <v>1766000824</v>
          </cell>
          <cell r="B289" t="str">
            <v xml:space="preserve">מכללות ומכינות                                    </v>
          </cell>
          <cell r="C289">
            <v>715588.6</v>
          </cell>
        </row>
        <row r="290">
          <cell r="A290">
            <v>1769900750</v>
          </cell>
          <cell r="B290" t="str">
            <v xml:space="preserve">יעוץ משפטי חוק גל                                 </v>
          </cell>
          <cell r="C290">
            <v>0</v>
          </cell>
        </row>
        <row r="291">
          <cell r="A291">
            <v>1769900820</v>
          </cell>
          <cell r="B291" t="str">
            <v xml:space="preserve">השתתפות בחוק גל                                   </v>
          </cell>
          <cell r="C291">
            <v>0</v>
          </cell>
        </row>
        <row r="292">
          <cell r="A292">
            <v>1771000110</v>
          </cell>
          <cell r="B292" t="str">
            <v xml:space="preserve">שכר רכז תשתיות                                    </v>
          </cell>
          <cell r="C292">
            <v>254189.22</v>
          </cell>
        </row>
        <row r="293">
          <cell r="A293">
            <v>1771000470</v>
          </cell>
          <cell r="B293" t="str">
            <v xml:space="preserve">ציוד משרדי מתכלה - פיתוח                          </v>
          </cell>
          <cell r="C293">
            <v>383.8</v>
          </cell>
        </row>
        <row r="294">
          <cell r="A294">
            <v>1771000540</v>
          </cell>
          <cell r="B294" t="str">
            <v xml:space="preserve">הוצאות תקשורת                                     </v>
          </cell>
          <cell r="C294">
            <v>2534.02</v>
          </cell>
        </row>
        <row r="295">
          <cell r="A295">
            <v>1771000580</v>
          </cell>
          <cell r="B295" t="str">
            <v xml:space="preserve">הוצאות שונות                                      </v>
          </cell>
          <cell r="C295">
            <v>314.76</v>
          </cell>
        </row>
        <row r="296">
          <cell r="A296">
            <v>1771000820</v>
          </cell>
          <cell r="B296" t="str">
            <v xml:space="preserve">השתתפות במס"ק                                     </v>
          </cell>
          <cell r="C296">
            <v>80000</v>
          </cell>
        </row>
        <row r="297">
          <cell r="A297">
            <v>1772000820</v>
          </cell>
          <cell r="B297" t="str">
            <v xml:space="preserve">השתת' במנהלת תעשיה                                </v>
          </cell>
          <cell r="C297">
            <v>30000</v>
          </cell>
        </row>
        <row r="298">
          <cell r="A298">
            <v>1791000110</v>
          </cell>
          <cell r="B298" t="str">
            <v xml:space="preserve">שכר ועדה חקלאית                                   </v>
          </cell>
          <cell r="C298">
            <v>103186.15</v>
          </cell>
        </row>
        <row r="299">
          <cell r="A299">
            <v>1791000470</v>
          </cell>
          <cell r="B299" t="str">
            <v xml:space="preserve">ציוד משרדי מתכלה - ועדה חקלאית                    </v>
          </cell>
          <cell r="C299">
            <v>4335.04</v>
          </cell>
        </row>
        <row r="300">
          <cell r="A300">
            <v>1791000511</v>
          </cell>
          <cell r="B300" t="str">
            <v xml:space="preserve">ארוח וכיבודים                                     </v>
          </cell>
          <cell r="C300">
            <v>1733.3</v>
          </cell>
        </row>
        <row r="301">
          <cell r="A301">
            <v>1791000512</v>
          </cell>
          <cell r="B301" t="str">
            <v xml:space="preserve">הוצאות נסיעה                                      </v>
          </cell>
          <cell r="C301">
            <v>0</v>
          </cell>
        </row>
        <row r="302">
          <cell r="A302">
            <v>1791000531</v>
          </cell>
          <cell r="B302" t="str">
            <v xml:space="preserve">רכב מינהלי דלק ושמן                               </v>
          </cell>
          <cell r="C302">
            <v>11129.07</v>
          </cell>
        </row>
        <row r="303">
          <cell r="A303">
            <v>1791000532</v>
          </cell>
          <cell r="B303" t="str">
            <v xml:space="preserve">רכב מינהלי תיקונים                                </v>
          </cell>
          <cell r="C303">
            <v>8669.08</v>
          </cell>
        </row>
        <row r="304">
          <cell r="A304">
            <v>1791000533</v>
          </cell>
          <cell r="B304" t="str">
            <v xml:space="preserve">רישוי וביטוח רכב                                  </v>
          </cell>
          <cell r="C304">
            <v>6448.88</v>
          </cell>
        </row>
        <row r="305">
          <cell r="A305">
            <v>1791000534</v>
          </cell>
          <cell r="B305" t="str">
            <v xml:space="preserve">החזר רכישת רכב                                    </v>
          </cell>
          <cell r="C305">
            <v>16978.71</v>
          </cell>
        </row>
        <row r="306">
          <cell r="A306">
            <v>1791000540</v>
          </cell>
          <cell r="B306" t="str">
            <v xml:space="preserve">הוצאות תקשורת                                     </v>
          </cell>
          <cell r="C306">
            <v>4945.5200000000004</v>
          </cell>
        </row>
        <row r="307">
          <cell r="A307">
            <v>1791000580</v>
          </cell>
          <cell r="B307" t="str">
            <v xml:space="preserve">הוצאות ארגוניות שונות                             </v>
          </cell>
          <cell r="C307">
            <v>9945.76</v>
          </cell>
        </row>
        <row r="308">
          <cell r="A308">
            <v>1792000110</v>
          </cell>
          <cell r="B308" t="str">
            <v xml:space="preserve">שכר  עובדי שרות שדה                               </v>
          </cell>
          <cell r="C308">
            <v>0</v>
          </cell>
        </row>
        <row r="309">
          <cell r="A309">
            <v>1792000531</v>
          </cell>
          <cell r="B309" t="str">
            <v xml:space="preserve">רכב מינהלי דלק ושמן                               </v>
          </cell>
          <cell r="C309">
            <v>0</v>
          </cell>
        </row>
        <row r="310">
          <cell r="A310">
            <v>1792000532</v>
          </cell>
          <cell r="B310" t="str">
            <v xml:space="preserve">רכב מינהלי תיקונים                                </v>
          </cell>
          <cell r="C310">
            <v>0</v>
          </cell>
        </row>
        <row r="311">
          <cell r="A311">
            <v>1792000533</v>
          </cell>
          <cell r="B311" t="str">
            <v xml:space="preserve">רישוי וביטוח רכב                                  </v>
          </cell>
          <cell r="C311">
            <v>0</v>
          </cell>
        </row>
        <row r="312">
          <cell r="A312">
            <v>1794000110</v>
          </cell>
          <cell r="B312" t="str">
            <v xml:space="preserve">שכר מעבדת שרות שדה                                </v>
          </cell>
          <cell r="C312">
            <v>331339.51</v>
          </cell>
        </row>
        <row r="313">
          <cell r="A313">
            <v>1794000540</v>
          </cell>
          <cell r="B313" t="str">
            <v xml:space="preserve">הוצאות תקשורת                                     </v>
          </cell>
          <cell r="C313">
            <v>4550.68</v>
          </cell>
        </row>
        <row r="314">
          <cell r="A314">
            <v>1794000740</v>
          </cell>
          <cell r="B314" t="str">
            <v xml:space="preserve">הוצאות והשקעות מעבדה                              </v>
          </cell>
          <cell r="C314">
            <v>50825.23</v>
          </cell>
        </row>
        <row r="315">
          <cell r="A315">
            <v>1794000741</v>
          </cell>
          <cell r="B315" t="str">
            <v xml:space="preserve">השתת' המועצה בשרות שדה                            </v>
          </cell>
          <cell r="C315">
            <v>0</v>
          </cell>
        </row>
        <row r="316">
          <cell r="A316">
            <v>1796000830</v>
          </cell>
          <cell r="B316" t="str">
            <v xml:space="preserve">הקצבות לרשות הניקוז                               </v>
          </cell>
          <cell r="C316">
            <v>778433</v>
          </cell>
        </row>
        <row r="317">
          <cell r="A317">
            <v>1811000110</v>
          </cell>
          <cell r="B317" t="str">
            <v xml:space="preserve">שכר רכז ופקידה                                    </v>
          </cell>
          <cell r="C317">
            <v>220148.24</v>
          </cell>
        </row>
        <row r="318">
          <cell r="A318">
            <v>1811000470</v>
          </cell>
          <cell r="B318" t="str">
            <v xml:space="preserve">ציוד משרדי מתכלה - חינוך                          </v>
          </cell>
          <cell r="C318">
            <v>1786.8</v>
          </cell>
        </row>
        <row r="319">
          <cell r="A319">
            <v>1811000511</v>
          </cell>
          <cell r="B319" t="str">
            <v xml:space="preserve">ארוח וכיבודים                                     </v>
          </cell>
          <cell r="C319">
            <v>1240.44</v>
          </cell>
        </row>
        <row r="320">
          <cell r="A320">
            <v>1811000531</v>
          </cell>
          <cell r="B320" t="str">
            <v xml:space="preserve">רכב מינהלי דלק ושמן                               </v>
          </cell>
          <cell r="C320">
            <v>8632.27</v>
          </cell>
        </row>
        <row r="321">
          <cell r="A321">
            <v>1811000532</v>
          </cell>
          <cell r="B321" t="str">
            <v xml:space="preserve">רכב מינהלי תיקונים                                </v>
          </cell>
          <cell r="C321">
            <v>1856.21</v>
          </cell>
        </row>
        <row r="322">
          <cell r="A322">
            <v>1811000533</v>
          </cell>
          <cell r="B322" t="str">
            <v xml:space="preserve">רישוי וביטוח רכב                                  </v>
          </cell>
          <cell r="C322">
            <v>0</v>
          </cell>
        </row>
        <row r="323">
          <cell r="A323">
            <v>1811000534</v>
          </cell>
          <cell r="B323" t="str">
            <v xml:space="preserve">החזר רכישת רכב                                    </v>
          </cell>
          <cell r="C323">
            <v>33640.559999999998</v>
          </cell>
        </row>
        <row r="324">
          <cell r="A324">
            <v>1811000540</v>
          </cell>
          <cell r="B324" t="str">
            <v xml:space="preserve">הוצאות תקשורת                                     </v>
          </cell>
          <cell r="C324">
            <v>5678.12</v>
          </cell>
        </row>
        <row r="325">
          <cell r="A325">
            <v>1811000570</v>
          </cell>
          <cell r="B325" t="str">
            <v xml:space="preserve">מיכון ועיבדו נתונים                               </v>
          </cell>
          <cell r="C325">
            <v>1756.6</v>
          </cell>
        </row>
        <row r="326">
          <cell r="A326">
            <v>1811000580</v>
          </cell>
          <cell r="B326" t="str">
            <v xml:space="preserve">הוצאות ארגוניות שונות                             </v>
          </cell>
          <cell r="C326">
            <v>4093.42</v>
          </cell>
        </row>
        <row r="327">
          <cell r="A327">
            <v>1812200110</v>
          </cell>
          <cell r="B327" t="str">
            <v xml:space="preserve">שכ"ע ע.גננות וסייעות                              </v>
          </cell>
          <cell r="C327">
            <v>1309509.3999999999</v>
          </cell>
        </row>
        <row r="328">
          <cell r="A328">
            <v>1812200540</v>
          </cell>
          <cell r="B328" t="str">
            <v xml:space="preserve">הוצאות תקשורת                                     </v>
          </cell>
          <cell r="C328">
            <v>6783.77</v>
          </cell>
        </row>
        <row r="329">
          <cell r="A329">
            <v>1812200580</v>
          </cell>
          <cell r="B329" t="str">
            <v xml:space="preserve">הוצאות מטבח הזנה                                  </v>
          </cell>
          <cell r="C329">
            <v>80285.399999999994</v>
          </cell>
        </row>
        <row r="330">
          <cell r="A330">
            <v>1812200710</v>
          </cell>
          <cell r="B330" t="str">
            <v xml:space="preserve">הסעות גנים וסל תרבות                              </v>
          </cell>
          <cell r="C330">
            <v>56261.96</v>
          </cell>
        </row>
        <row r="331">
          <cell r="A331">
            <v>1812200711</v>
          </cell>
          <cell r="B331" t="str">
            <v xml:space="preserve">הסעות ע.גננות וגננות                              </v>
          </cell>
          <cell r="C331">
            <v>55493.279999999999</v>
          </cell>
        </row>
        <row r="332">
          <cell r="A332">
            <v>1812200820</v>
          </cell>
          <cell r="B332" t="str">
            <v xml:space="preserve">הקצבות לגני ילדים                                 </v>
          </cell>
          <cell r="C332">
            <v>104022.94</v>
          </cell>
        </row>
        <row r="333">
          <cell r="A333">
            <v>1812200821</v>
          </cell>
          <cell r="B333" t="str">
            <v xml:space="preserve">הוצאות לפעולות גנ"י                               </v>
          </cell>
          <cell r="C333">
            <v>127195.25</v>
          </cell>
        </row>
        <row r="334">
          <cell r="A334">
            <v>1812300810</v>
          </cell>
          <cell r="B334" t="str">
            <v xml:space="preserve">גננות עובדות מדינה                                </v>
          </cell>
          <cell r="C334">
            <v>984962.64</v>
          </cell>
        </row>
        <row r="335">
          <cell r="A335">
            <v>1813200110</v>
          </cell>
          <cell r="B335" t="str">
            <v xml:space="preserve">שכר מזכירים ושרתים                                </v>
          </cell>
          <cell r="C335">
            <v>801702.14</v>
          </cell>
        </row>
        <row r="336">
          <cell r="A336">
            <v>1813200440</v>
          </cell>
          <cell r="B336" t="str">
            <v xml:space="preserve">ביטוחי תלמידים                                    </v>
          </cell>
          <cell r="C336">
            <v>17780.009999999998</v>
          </cell>
        </row>
        <row r="337">
          <cell r="A337">
            <v>1813200710</v>
          </cell>
          <cell r="B337" t="str">
            <v xml:space="preserve">הסעות טיולים                                      </v>
          </cell>
          <cell r="C337">
            <v>0</v>
          </cell>
        </row>
        <row r="338">
          <cell r="A338">
            <v>1813200711</v>
          </cell>
          <cell r="B338" t="str">
            <v xml:space="preserve">הסעות תלמידים תחרויות                             </v>
          </cell>
          <cell r="C338">
            <v>0</v>
          </cell>
        </row>
        <row r="339">
          <cell r="A339">
            <v>1813200716</v>
          </cell>
          <cell r="B339" t="str">
            <v xml:space="preserve">הסעות ישיבות פדגוגיות                             </v>
          </cell>
          <cell r="C339">
            <v>15359.14</v>
          </cell>
        </row>
        <row r="340">
          <cell r="A340">
            <v>1813200720</v>
          </cell>
          <cell r="B340" t="str">
            <v xml:space="preserve">תקציב שוטף גפנים                                  </v>
          </cell>
          <cell r="C340">
            <v>126584.03</v>
          </cell>
        </row>
        <row r="341">
          <cell r="A341">
            <v>1813200740</v>
          </cell>
          <cell r="B341" t="str">
            <v xml:space="preserve">מחשבים                                            </v>
          </cell>
          <cell r="C341">
            <v>0</v>
          </cell>
        </row>
        <row r="342">
          <cell r="A342">
            <v>1813200750</v>
          </cell>
          <cell r="B342" t="str">
            <v xml:space="preserve">נקיון ביה"ס                                       </v>
          </cell>
          <cell r="C342">
            <v>110468</v>
          </cell>
        </row>
        <row r="343">
          <cell r="A343">
            <v>1813200751</v>
          </cell>
          <cell r="B343" t="str">
            <v xml:space="preserve">בטיחות בדרכים                                     </v>
          </cell>
          <cell r="C343">
            <v>0</v>
          </cell>
        </row>
        <row r="344">
          <cell r="A344">
            <v>1813200780</v>
          </cell>
          <cell r="B344" t="str">
            <v xml:space="preserve">הוצאות לפעולות ביה"ס                              </v>
          </cell>
          <cell r="C344">
            <v>81246.600000000006</v>
          </cell>
        </row>
        <row r="345">
          <cell r="A345">
            <v>1813200781</v>
          </cell>
          <cell r="B345" t="str">
            <v xml:space="preserve">גינון ביה"ס                                       </v>
          </cell>
          <cell r="C345">
            <v>-3534</v>
          </cell>
          <cell r="D345">
            <v>0</v>
          </cell>
        </row>
        <row r="346">
          <cell r="A346">
            <v>1813200782</v>
          </cell>
          <cell r="B346" t="str">
            <v xml:space="preserve">מרכזיה פדגוגית                                    </v>
          </cell>
          <cell r="C346">
            <v>0</v>
          </cell>
        </row>
        <row r="347">
          <cell r="A347">
            <v>1813200783</v>
          </cell>
          <cell r="B347" t="str">
            <v xml:space="preserve">שח"ק בי"ס ניסוי                                   </v>
          </cell>
          <cell r="C347">
            <v>77717</v>
          </cell>
        </row>
        <row r="348">
          <cell r="A348">
            <v>1813200820</v>
          </cell>
          <cell r="B348" t="str">
            <v xml:space="preserve">הקצבות ש.אליהו י.חוץ                              </v>
          </cell>
          <cell r="C348">
            <v>238240.5</v>
          </cell>
        </row>
        <row r="349">
          <cell r="A349">
            <v>1813200821</v>
          </cell>
          <cell r="B349" t="str">
            <v xml:space="preserve">קרן קרב                                           </v>
          </cell>
          <cell r="C349">
            <v>111338.7</v>
          </cell>
        </row>
        <row r="350">
          <cell r="A350">
            <v>1815200820</v>
          </cell>
          <cell r="B350" t="str">
            <v xml:space="preserve">הקצבות לבי"ס על יסודי                             </v>
          </cell>
          <cell r="C350">
            <v>77608</v>
          </cell>
        </row>
        <row r="351">
          <cell r="A351">
            <v>1815200821</v>
          </cell>
          <cell r="B351" t="str">
            <v xml:space="preserve">הקצבות לעמותת ירדן                                </v>
          </cell>
          <cell r="C351">
            <v>0</v>
          </cell>
        </row>
        <row r="352">
          <cell r="A352">
            <v>1817300110</v>
          </cell>
          <cell r="B352" t="str">
            <v xml:space="preserve">שכר פסיכולוג                                      </v>
          </cell>
          <cell r="C352">
            <v>241952.31</v>
          </cell>
        </row>
        <row r="353">
          <cell r="A353">
            <v>1817300470</v>
          </cell>
          <cell r="B353" t="str">
            <v xml:space="preserve">ציוד משרדי מתכלה - ש. פסיכלוגי                    </v>
          </cell>
          <cell r="C353">
            <v>1139.3399999999999</v>
          </cell>
        </row>
        <row r="354">
          <cell r="A354">
            <v>1817300531</v>
          </cell>
          <cell r="B354" t="str">
            <v xml:space="preserve">רכב מינהלי דלק ושמן                               </v>
          </cell>
          <cell r="C354">
            <v>11478.11</v>
          </cell>
        </row>
        <row r="355">
          <cell r="A355">
            <v>1817300532</v>
          </cell>
          <cell r="B355" t="str">
            <v xml:space="preserve">רכב מינהלי תיקונים                                </v>
          </cell>
          <cell r="C355">
            <v>16508.53</v>
          </cell>
        </row>
        <row r="356">
          <cell r="A356">
            <v>1817300533</v>
          </cell>
          <cell r="B356" t="str">
            <v xml:space="preserve">רישוי וביטוח רכב                                  </v>
          </cell>
          <cell r="C356">
            <v>25610.98</v>
          </cell>
        </row>
        <row r="357">
          <cell r="A357">
            <v>1817300534</v>
          </cell>
          <cell r="B357" t="str">
            <v xml:space="preserve">החזר רכישת רכב                                    </v>
          </cell>
          <cell r="C357">
            <v>24206.86</v>
          </cell>
        </row>
        <row r="358">
          <cell r="A358">
            <v>1817300540</v>
          </cell>
          <cell r="B358" t="str">
            <v xml:space="preserve">הוצאות תקשורת                                     </v>
          </cell>
          <cell r="C358">
            <v>941.16</v>
          </cell>
        </row>
        <row r="359">
          <cell r="A359">
            <v>1817300750</v>
          </cell>
          <cell r="B359" t="str">
            <v xml:space="preserve">יעוץ והדרכת פסיכולוג                              </v>
          </cell>
          <cell r="C359">
            <v>21422.1</v>
          </cell>
        </row>
        <row r="360">
          <cell r="A360">
            <v>1817600110</v>
          </cell>
          <cell r="B360" t="str">
            <v xml:space="preserve">שכ"ע מלווה                                        </v>
          </cell>
          <cell r="C360">
            <v>290416.14999999997</v>
          </cell>
        </row>
        <row r="361">
          <cell r="A361">
            <v>1817600780</v>
          </cell>
          <cell r="B361" t="str">
            <v xml:space="preserve">הוצאות רווחה חינוכית                              </v>
          </cell>
          <cell r="C361">
            <v>13842</v>
          </cell>
        </row>
        <row r="362">
          <cell r="A362">
            <v>1817600781</v>
          </cell>
          <cell r="B362" t="str">
            <v xml:space="preserve">מרכז חמד                                          </v>
          </cell>
          <cell r="C362">
            <v>0</v>
          </cell>
        </row>
        <row r="363">
          <cell r="A363">
            <v>1817800709</v>
          </cell>
          <cell r="B363" t="str">
            <v xml:space="preserve">הסעת תלמידים מיוחד                                </v>
          </cell>
          <cell r="C363">
            <v>20365.96</v>
          </cell>
        </row>
        <row r="364">
          <cell r="A364">
            <v>1817800710</v>
          </cell>
          <cell r="B364" t="str">
            <v xml:space="preserve">הסעת תלמידים                                      </v>
          </cell>
          <cell r="C364">
            <v>5654077.1500000004</v>
          </cell>
        </row>
        <row r="365">
          <cell r="A365">
            <v>1817800711</v>
          </cell>
          <cell r="B365" t="str">
            <v xml:space="preserve">הסעת מורים                                        </v>
          </cell>
          <cell r="C365">
            <v>909800.62</v>
          </cell>
        </row>
        <row r="366">
          <cell r="A366">
            <v>1817800712</v>
          </cell>
          <cell r="B366" t="str">
            <v xml:space="preserve">הסעת סיעות ח.מיוחד                                </v>
          </cell>
          <cell r="C366">
            <v>67094.710000000006</v>
          </cell>
        </row>
        <row r="367">
          <cell r="A367">
            <v>1817800850</v>
          </cell>
          <cell r="B367" t="str">
            <v xml:space="preserve">מילגות                                            </v>
          </cell>
          <cell r="C367">
            <v>1800</v>
          </cell>
        </row>
        <row r="368">
          <cell r="A368">
            <v>1823000110</v>
          </cell>
          <cell r="B368" t="str">
            <v xml:space="preserve">שכר ספרניות                                       </v>
          </cell>
          <cell r="C368">
            <v>175541.96</v>
          </cell>
        </row>
        <row r="369">
          <cell r="A369">
            <v>1823000540</v>
          </cell>
          <cell r="B369" t="str">
            <v xml:space="preserve">הוצאות תקשורת                                     </v>
          </cell>
          <cell r="C369">
            <v>159.18</v>
          </cell>
        </row>
        <row r="370">
          <cell r="A370">
            <v>1823000580</v>
          </cell>
          <cell r="B370" t="str">
            <v xml:space="preserve">הוצאות אחזקת ספרים                                </v>
          </cell>
          <cell r="C370">
            <v>26530.78</v>
          </cell>
        </row>
        <row r="371">
          <cell r="A371">
            <v>1823000720</v>
          </cell>
          <cell r="B371" t="str">
            <v xml:space="preserve">ספרים                                             </v>
          </cell>
          <cell r="C371">
            <v>0</v>
          </cell>
        </row>
        <row r="372">
          <cell r="A372">
            <v>1824000442</v>
          </cell>
          <cell r="B372" t="str">
            <v xml:space="preserve">שיפוי נזקים-מתנ"ס                                 </v>
          </cell>
          <cell r="C372">
            <v>75398.899999999994</v>
          </cell>
        </row>
        <row r="373">
          <cell r="A373">
            <v>1824000780</v>
          </cell>
          <cell r="B373" t="str">
            <v xml:space="preserve">פעולות נוער וחיילים                               </v>
          </cell>
          <cell r="C373">
            <v>6154</v>
          </cell>
        </row>
        <row r="374">
          <cell r="A374">
            <v>1824000820</v>
          </cell>
          <cell r="B374" t="str">
            <v xml:space="preserve">הקצבה למתנ"ס                                      </v>
          </cell>
          <cell r="C374">
            <v>608000</v>
          </cell>
        </row>
        <row r="375">
          <cell r="A375">
            <v>1826400751</v>
          </cell>
          <cell r="B375" t="str">
            <v xml:space="preserve">אחזקת מבנה פיס קהילתי                             </v>
          </cell>
          <cell r="C375">
            <v>385454.9</v>
          </cell>
        </row>
        <row r="376">
          <cell r="A376">
            <v>1827000780</v>
          </cell>
          <cell r="B376" t="str">
            <v xml:space="preserve">תרבות תורנית                                      </v>
          </cell>
          <cell r="C376">
            <v>60100</v>
          </cell>
        </row>
        <row r="377">
          <cell r="A377">
            <v>1829200750</v>
          </cell>
          <cell r="B377" t="str">
            <v xml:space="preserve">אחזקת מגרש כדורגל                                 </v>
          </cell>
          <cell r="C377">
            <v>21009.65</v>
          </cell>
        </row>
        <row r="378">
          <cell r="A378">
            <v>1829200751</v>
          </cell>
          <cell r="B378" t="str">
            <v xml:space="preserve">עמותת כדורגל                                      </v>
          </cell>
          <cell r="C378">
            <v>60000</v>
          </cell>
        </row>
        <row r="379">
          <cell r="A379">
            <v>1832200512</v>
          </cell>
          <cell r="B379" t="str">
            <v xml:space="preserve">נסיעות ואשל כלליות                                </v>
          </cell>
          <cell r="C379">
            <v>0</v>
          </cell>
        </row>
        <row r="380">
          <cell r="A380">
            <v>1832200710</v>
          </cell>
          <cell r="B380" t="str">
            <v xml:space="preserve">הובלת תרופות ובדיקות                              </v>
          </cell>
          <cell r="C380">
            <v>0</v>
          </cell>
        </row>
        <row r="381">
          <cell r="A381">
            <v>1832200750</v>
          </cell>
          <cell r="B381" t="str">
            <v xml:space="preserve">עבודה קבלנית מרפא בדיבור                          </v>
          </cell>
          <cell r="C381">
            <v>0</v>
          </cell>
        </row>
        <row r="382">
          <cell r="A382">
            <v>1836100731</v>
          </cell>
          <cell r="B382" t="str">
            <v xml:space="preserve">רכב מינהלי דלק ושמן                               </v>
          </cell>
          <cell r="C382">
            <v>13983.31</v>
          </cell>
        </row>
        <row r="383">
          <cell r="A383">
            <v>1836100732</v>
          </cell>
          <cell r="B383" t="str">
            <v xml:space="preserve">רכב מינהלי תיקונים                                </v>
          </cell>
          <cell r="C383">
            <v>15500</v>
          </cell>
        </row>
        <row r="384">
          <cell r="A384">
            <v>1836100733</v>
          </cell>
          <cell r="B384" t="str">
            <v xml:space="preserve">רישוי וביטוח רכב                                  </v>
          </cell>
          <cell r="C384">
            <v>51647.64</v>
          </cell>
        </row>
        <row r="385">
          <cell r="A385">
            <v>1836100751</v>
          </cell>
          <cell r="B385" t="str">
            <v xml:space="preserve">פינויי אמבולנס-(סגור)                             </v>
          </cell>
          <cell r="C385">
            <v>0</v>
          </cell>
        </row>
        <row r="386">
          <cell r="A386">
            <v>1836100780</v>
          </cell>
          <cell r="B386" t="str">
            <v xml:space="preserve">שרות נטלי                                         </v>
          </cell>
          <cell r="C386">
            <v>11836.55</v>
          </cell>
        </row>
        <row r="387">
          <cell r="A387">
            <v>1836100781</v>
          </cell>
          <cell r="B387" t="str">
            <v xml:space="preserve">אחזקת תחנת מד"א                                   </v>
          </cell>
          <cell r="C387">
            <v>149552.09</v>
          </cell>
        </row>
        <row r="388">
          <cell r="A388">
            <v>1836100930</v>
          </cell>
          <cell r="B388" t="str">
            <v xml:space="preserve">רכישת ציוד יסודי                                  </v>
          </cell>
          <cell r="C388">
            <v>0</v>
          </cell>
        </row>
        <row r="389">
          <cell r="A389">
            <v>1841000110</v>
          </cell>
          <cell r="B389" t="str">
            <v xml:space="preserve">שכר עובדות רווחה                                  </v>
          </cell>
          <cell r="C389">
            <v>369872.55</v>
          </cell>
        </row>
        <row r="390">
          <cell r="A390">
            <v>1841000470</v>
          </cell>
          <cell r="B390" t="str">
            <v xml:space="preserve">ציוד משרדי מתכלה - רווחה                          </v>
          </cell>
          <cell r="C390">
            <v>4038.8</v>
          </cell>
        </row>
        <row r="391">
          <cell r="A391">
            <v>1841000511</v>
          </cell>
          <cell r="B391" t="str">
            <v xml:space="preserve">ארוח וכיבודים                                     </v>
          </cell>
          <cell r="C391">
            <v>132.5</v>
          </cell>
        </row>
        <row r="392">
          <cell r="A392">
            <v>1841000512</v>
          </cell>
          <cell r="B392" t="str">
            <v xml:space="preserve">נסיעות ואשל כלליות                                </v>
          </cell>
          <cell r="C392">
            <v>6352.05</v>
          </cell>
        </row>
        <row r="393">
          <cell r="A393">
            <v>1841000531</v>
          </cell>
          <cell r="B393" t="str">
            <v xml:space="preserve">רכב מינהלי דלק ושמן                               </v>
          </cell>
          <cell r="C393">
            <v>24944.07</v>
          </cell>
        </row>
        <row r="394">
          <cell r="A394">
            <v>1841000532</v>
          </cell>
          <cell r="B394" t="str">
            <v xml:space="preserve">רכב מינהלי תיקונים                                </v>
          </cell>
          <cell r="C394">
            <v>311</v>
          </cell>
        </row>
        <row r="395">
          <cell r="A395">
            <v>1841000533</v>
          </cell>
          <cell r="B395" t="str">
            <v xml:space="preserve">רישוי וביטוח רכב                                  </v>
          </cell>
          <cell r="C395">
            <v>0</v>
          </cell>
        </row>
        <row r="396">
          <cell r="A396">
            <v>1841000534</v>
          </cell>
          <cell r="B396" t="str">
            <v xml:space="preserve">החזר רכישת רכב                                    </v>
          </cell>
          <cell r="C396">
            <v>46176.71</v>
          </cell>
        </row>
        <row r="397">
          <cell r="A397">
            <v>1841000540</v>
          </cell>
          <cell r="B397" t="str">
            <v xml:space="preserve">הוצאות תקשורת                                     </v>
          </cell>
          <cell r="C397">
            <v>23338.26</v>
          </cell>
        </row>
        <row r="398">
          <cell r="A398">
            <v>1841000580</v>
          </cell>
          <cell r="B398" t="str">
            <v xml:space="preserve">הוצאות ארגוניות שונות                             </v>
          </cell>
          <cell r="C398">
            <v>4741.07</v>
          </cell>
        </row>
        <row r="399">
          <cell r="A399">
            <v>1842200840</v>
          </cell>
          <cell r="B399" t="str">
            <v xml:space="preserve">צרכים מיוחדים                                     </v>
          </cell>
          <cell r="C399">
            <v>79512.39</v>
          </cell>
        </row>
        <row r="400">
          <cell r="A400">
            <v>1842400840</v>
          </cell>
          <cell r="B400" t="str">
            <v xml:space="preserve">הדרכת משפחות                                      </v>
          </cell>
          <cell r="C400">
            <v>89934.399999999994</v>
          </cell>
        </row>
        <row r="401">
          <cell r="A401">
            <v>1843500110</v>
          </cell>
          <cell r="B401" t="str">
            <v xml:space="preserve">שכר רכזת משפחתונים                                </v>
          </cell>
          <cell r="C401">
            <v>96126.56</v>
          </cell>
        </row>
        <row r="402">
          <cell r="A402">
            <v>1843500512</v>
          </cell>
          <cell r="B402" t="str">
            <v xml:space="preserve">נסיעות משפחתונים                                  </v>
          </cell>
          <cell r="C402">
            <v>157282.92000000001</v>
          </cell>
        </row>
        <row r="403">
          <cell r="A403">
            <v>1843500521</v>
          </cell>
          <cell r="B403" t="str">
            <v xml:space="preserve">השתלמות מטפלות                                    </v>
          </cell>
          <cell r="C403">
            <v>0</v>
          </cell>
        </row>
        <row r="404">
          <cell r="A404">
            <v>1843500540</v>
          </cell>
          <cell r="B404" t="str">
            <v xml:space="preserve">הוצ' תקשורת משפחתונים                             </v>
          </cell>
          <cell r="C404">
            <v>1577.07</v>
          </cell>
        </row>
        <row r="405">
          <cell r="A405">
            <v>1843500750</v>
          </cell>
          <cell r="B405" t="str">
            <v xml:space="preserve">תחזוקת משפחתונים                                  </v>
          </cell>
          <cell r="C405">
            <v>146365.07</v>
          </cell>
        </row>
        <row r="406">
          <cell r="A406">
            <v>1843500840</v>
          </cell>
          <cell r="B406" t="str">
            <v xml:space="preserve">פעולות קהילתיות לילד                              </v>
          </cell>
          <cell r="C406">
            <v>12156.7</v>
          </cell>
        </row>
        <row r="407">
          <cell r="A407">
            <v>1843500841</v>
          </cell>
          <cell r="B407" t="str">
            <v xml:space="preserve">פעולות העשרה                                      </v>
          </cell>
          <cell r="C407">
            <v>0</v>
          </cell>
        </row>
        <row r="408">
          <cell r="A408">
            <v>1843600110</v>
          </cell>
          <cell r="B408" t="str">
            <v xml:space="preserve">שכר עובדי מעונות                                  </v>
          </cell>
          <cell r="C408">
            <v>0</v>
          </cell>
        </row>
        <row r="409">
          <cell r="A409">
            <v>1843600512</v>
          </cell>
          <cell r="B409" t="str">
            <v xml:space="preserve">תגמול הסעים                                       </v>
          </cell>
          <cell r="C409">
            <v>0</v>
          </cell>
        </row>
        <row r="410">
          <cell r="A410">
            <v>1843600540</v>
          </cell>
          <cell r="B410" t="str">
            <v xml:space="preserve">הוצאות תקשורת                                     </v>
          </cell>
          <cell r="C410">
            <v>0</v>
          </cell>
        </row>
        <row r="411">
          <cell r="A411">
            <v>1843800840</v>
          </cell>
          <cell r="B411" t="str">
            <v xml:space="preserve">טפול בילד ובנוער                                  </v>
          </cell>
          <cell r="C411">
            <v>1589086.79</v>
          </cell>
        </row>
        <row r="412">
          <cell r="A412">
            <v>1844300820</v>
          </cell>
          <cell r="B412" t="str">
            <v xml:space="preserve">שרותים לזקן                                       </v>
          </cell>
          <cell r="C412">
            <v>11563.5</v>
          </cell>
        </row>
        <row r="413">
          <cell r="A413">
            <v>1845000840</v>
          </cell>
          <cell r="B413" t="str">
            <v xml:space="preserve">סדור מפגרים במוסדות                               </v>
          </cell>
          <cell r="C413">
            <v>81987</v>
          </cell>
        </row>
        <row r="414">
          <cell r="A414">
            <v>1845300840</v>
          </cell>
          <cell r="B414" t="str">
            <v xml:space="preserve">מפגרים במעון                                      </v>
          </cell>
          <cell r="C414">
            <v>3810</v>
          </cell>
        </row>
        <row r="415">
          <cell r="A415">
            <v>1846600840</v>
          </cell>
          <cell r="B415" t="str">
            <v xml:space="preserve">מס יום לילד המוגבל                                </v>
          </cell>
          <cell r="C415">
            <v>14510</v>
          </cell>
        </row>
        <row r="416">
          <cell r="A416">
            <v>1846600841</v>
          </cell>
          <cell r="B416" t="str">
            <v xml:space="preserve">שרותים תומכים למפגר                               </v>
          </cell>
          <cell r="C416">
            <v>0</v>
          </cell>
        </row>
        <row r="417">
          <cell r="A417">
            <v>1846600842</v>
          </cell>
          <cell r="B417" t="str">
            <v xml:space="preserve">אחזקת נכים בפנימיות                               </v>
          </cell>
          <cell r="C417">
            <v>155761</v>
          </cell>
        </row>
        <row r="418">
          <cell r="A418">
            <v>1846600843</v>
          </cell>
          <cell r="B418" t="str">
            <v xml:space="preserve">אחזקת ילדים בפנימיות                              </v>
          </cell>
          <cell r="C418">
            <v>0</v>
          </cell>
        </row>
        <row r="419">
          <cell r="A419">
            <v>1848400840</v>
          </cell>
          <cell r="B419" t="str">
            <v xml:space="preserve">פעולות קהילתיות                                   </v>
          </cell>
          <cell r="C419">
            <v>77712.789999999994</v>
          </cell>
        </row>
        <row r="420">
          <cell r="A420">
            <v>1851000810</v>
          </cell>
          <cell r="B420" t="str">
            <v xml:space="preserve">השתתפות בתקציב מ.דתית                             </v>
          </cell>
          <cell r="C420">
            <v>300000</v>
          </cell>
        </row>
        <row r="421">
          <cell r="A421">
            <v>1869000110</v>
          </cell>
          <cell r="B421" t="str">
            <v xml:space="preserve">שכר רכזת קליטה                                    </v>
          </cell>
          <cell r="C421">
            <v>72781.05</v>
          </cell>
        </row>
        <row r="422">
          <cell r="A422">
            <v>1869000470</v>
          </cell>
          <cell r="B422" t="str">
            <v xml:space="preserve">ציוד משרדי מתכלה - איכלוס                         </v>
          </cell>
          <cell r="C422">
            <v>534.82000000000005</v>
          </cell>
        </row>
        <row r="423">
          <cell r="A423">
            <v>1869000540</v>
          </cell>
          <cell r="B423" t="str">
            <v xml:space="preserve">הוצאות תקשורת                                     </v>
          </cell>
          <cell r="C423">
            <v>1433.39</v>
          </cell>
        </row>
        <row r="424">
          <cell r="A424">
            <v>1869000580</v>
          </cell>
          <cell r="B424" t="str">
            <v xml:space="preserve">הוצאות שונות קליטה                                </v>
          </cell>
          <cell r="C424">
            <v>410272.86</v>
          </cell>
        </row>
        <row r="425">
          <cell r="A425">
            <v>1869000750</v>
          </cell>
          <cell r="B425" t="str">
            <v xml:space="preserve">שרות רכזות                                        </v>
          </cell>
          <cell r="C425">
            <v>204119.5</v>
          </cell>
        </row>
        <row r="426">
          <cell r="A426">
            <v>1879000820</v>
          </cell>
          <cell r="B426" t="str">
            <v xml:space="preserve">הקצבה א.ערים א.סביבה                              </v>
          </cell>
          <cell r="C426">
            <v>11420</v>
          </cell>
        </row>
        <row r="427">
          <cell r="A427">
            <v>1931000750</v>
          </cell>
          <cell r="B427" t="str">
            <v xml:space="preserve">אחזקת מבנה ציבור                                  </v>
          </cell>
          <cell r="C427">
            <v>457177.41</v>
          </cell>
        </row>
        <row r="428">
          <cell r="A428">
            <v>1931000780</v>
          </cell>
          <cell r="B428" t="str">
            <v xml:space="preserve">שכ"ד מבנה ציבור                                   </v>
          </cell>
          <cell r="C428">
            <v>0</v>
          </cell>
        </row>
        <row r="429">
          <cell r="A429">
            <v>1942100110</v>
          </cell>
          <cell r="B429" t="str">
            <v xml:space="preserve">שכ"ע קצין בטיחות                                  </v>
          </cell>
          <cell r="C429">
            <v>125869.86</v>
          </cell>
        </row>
        <row r="430">
          <cell r="A430">
            <v>1942100580</v>
          </cell>
          <cell r="B430" t="str">
            <v xml:space="preserve">הוצאות שונות תחבורה                               </v>
          </cell>
          <cell r="C430">
            <v>0</v>
          </cell>
        </row>
        <row r="431">
          <cell r="A431">
            <v>1942100731</v>
          </cell>
          <cell r="B431" t="str">
            <v xml:space="preserve">רכב סאוונה דלק ושמן                               </v>
          </cell>
          <cell r="C431">
            <v>48377.4</v>
          </cell>
        </row>
        <row r="432">
          <cell r="A432">
            <v>1942100732</v>
          </cell>
          <cell r="B432" t="str">
            <v xml:space="preserve">רכב סאוונה תיקונים                                </v>
          </cell>
          <cell r="C432">
            <v>71828.31</v>
          </cell>
        </row>
        <row r="433">
          <cell r="A433">
            <v>1942100733</v>
          </cell>
          <cell r="B433" t="str">
            <v xml:space="preserve">רישוי וביטוח סאוונה                               </v>
          </cell>
          <cell r="C433">
            <v>18505</v>
          </cell>
        </row>
        <row r="434">
          <cell r="A434">
            <v>1942100910</v>
          </cell>
          <cell r="B434" t="str">
            <v xml:space="preserve">השתתפות בתב"ר                                     </v>
          </cell>
          <cell r="C434">
            <v>0</v>
          </cell>
        </row>
        <row r="435">
          <cell r="A435">
            <v>1942100930</v>
          </cell>
          <cell r="B435" t="str">
            <v xml:space="preserve">רכישת רכבים                                       </v>
          </cell>
          <cell r="C435">
            <v>42000</v>
          </cell>
        </row>
        <row r="436">
          <cell r="A436">
            <v>1942200731</v>
          </cell>
          <cell r="B436" t="str">
            <v xml:space="preserve">דלק רכב ממוגן קטן                                 </v>
          </cell>
          <cell r="C436">
            <v>0</v>
          </cell>
        </row>
        <row r="437">
          <cell r="A437">
            <v>1942200732</v>
          </cell>
          <cell r="B437" t="str">
            <v xml:space="preserve">תיקונים רכב ממוגן קטן                             </v>
          </cell>
          <cell r="C437">
            <v>0</v>
          </cell>
        </row>
        <row r="438">
          <cell r="A438">
            <v>1991200980</v>
          </cell>
          <cell r="B438" t="str">
            <v xml:space="preserve">קרן מניות                                         </v>
          </cell>
          <cell r="C438">
            <v>0</v>
          </cell>
        </row>
        <row r="439">
          <cell r="A439">
            <v>1991200981</v>
          </cell>
          <cell r="B439" t="str">
            <v xml:space="preserve">קרן שטרי הון                                      </v>
          </cell>
          <cell r="C439">
            <v>75000</v>
          </cell>
        </row>
        <row r="440">
          <cell r="A440">
            <v>1994100320</v>
          </cell>
          <cell r="B440" t="str">
            <v xml:space="preserve">התייעלות בכ"א                                     </v>
          </cell>
          <cell r="C440">
            <v>0</v>
          </cell>
        </row>
        <row r="441">
          <cell r="A441">
            <v>1994100512</v>
          </cell>
          <cell r="B441" t="str">
            <v xml:space="preserve">הסעות קליטה                                       </v>
          </cell>
          <cell r="C441">
            <v>0</v>
          </cell>
        </row>
        <row r="442">
          <cell r="A442">
            <v>1994100550</v>
          </cell>
          <cell r="B442" t="str">
            <v xml:space="preserve">פרסום קליטה                                       </v>
          </cell>
          <cell r="C442">
            <v>0</v>
          </cell>
        </row>
        <row r="443">
          <cell r="A443">
            <v>1994100551</v>
          </cell>
          <cell r="B443" t="str">
            <v xml:space="preserve">מנהלת אכלוס                                       </v>
          </cell>
          <cell r="C443">
            <v>0</v>
          </cell>
        </row>
        <row r="444">
          <cell r="A444">
            <v>1994100580</v>
          </cell>
          <cell r="B444" t="str">
            <v xml:space="preserve">בחירות                                            </v>
          </cell>
          <cell r="C444">
            <v>0</v>
          </cell>
        </row>
        <row r="445">
          <cell r="A445">
            <v>1994100581</v>
          </cell>
          <cell r="B445" t="str">
            <v xml:space="preserve">קרן לפיתוח                                        </v>
          </cell>
          <cell r="C445">
            <v>0</v>
          </cell>
        </row>
        <row r="446">
          <cell r="A446">
            <v>1994100750</v>
          </cell>
          <cell r="B446" t="str">
            <v xml:space="preserve">יעוץ ארגוני נתיב הגדוד                            </v>
          </cell>
          <cell r="C446">
            <v>0</v>
          </cell>
        </row>
        <row r="447">
          <cell r="A447">
            <v>1994100751</v>
          </cell>
          <cell r="B447" t="str">
            <v xml:space="preserve">יעוץ ארגוני מורדות יהודה                          </v>
          </cell>
          <cell r="C447">
            <v>0</v>
          </cell>
        </row>
        <row r="448">
          <cell r="A448">
            <v>1994100752</v>
          </cell>
          <cell r="B448" t="str">
            <v xml:space="preserve">וועדות                                            </v>
          </cell>
          <cell r="C448">
            <v>0</v>
          </cell>
        </row>
        <row r="449">
          <cell r="A449">
            <v>1994100753</v>
          </cell>
          <cell r="B449" t="str">
            <v xml:space="preserve">צנובר                                             </v>
          </cell>
          <cell r="C449">
            <v>0</v>
          </cell>
        </row>
        <row r="450">
          <cell r="A450">
            <v>1994100755</v>
          </cell>
          <cell r="B450" t="str">
            <v xml:space="preserve">יעוץ משפטי לאגודות                                </v>
          </cell>
          <cell r="C450">
            <v>0</v>
          </cell>
        </row>
        <row r="451">
          <cell r="A451">
            <v>1994100780</v>
          </cell>
          <cell r="B451" t="str">
            <v xml:space="preserve">הוצאות שונות קליטה                                </v>
          </cell>
          <cell r="C451">
            <v>0</v>
          </cell>
        </row>
        <row r="452">
          <cell r="A452">
            <v>1994100781</v>
          </cell>
          <cell r="B452" t="str">
            <v xml:space="preserve">טכסים וארועים                                     </v>
          </cell>
          <cell r="C452">
            <v>0</v>
          </cell>
        </row>
        <row r="453">
          <cell r="A453">
            <v>1994100782</v>
          </cell>
          <cell r="B453" t="str">
            <v xml:space="preserve">פעולות נוער וחיילים                               </v>
          </cell>
          <cell r="C453">
            <v>0</v>
          </cell>
        </row>
        <row r="454">
          <cell r="A454">
            <v>1994100820</v>
          </cell>
          <cell r="B454" t="str">
            <v xml:space="preserve">הקצבות למתנ"ס                                     </v>
          </cell>
          <cell r="C454">
            <v>430000</v>
          </cell>
        </row>
        <row r="455">
          <cell r="A455">
            <v>1994100821</v>
          </cell>
          <cell r="B455" t="str">
            <v xml:space="preserve">הקצבות לועדים מקומיים                             </v>
          </cell>
          <cell r="C455">
            <v>0</v>
          </cell>
        </row>
        <row r="456">
          <cell r="A456">
            <v>1994100822</v>
          </cell>
          <cell r="B456" t="str">
            <v xml:space="preserve">הקצבות לישובים חדשים                              </v>
          </cell>
          <cell r="C456">
            <v>1046178.59</v>
          </cell>
        </row>
        <row r="457">
          <cell r="A457">
            <v>1994100823</v>
          </cell>
          <cell r="B457" t="str">
            <v xml:space="preserve">הקצבות לועד ישובים                                </v>
          </cell>
          <cell r="C457">
            <v>0</v>
          </cell>
        </row>
        <row r="458">
          <cell r="A458">
            <v>1994100824</v>
          </cell>
          <cell r="B458" t="str">
            <v xml:space="preserve">השתתפות במס"ק                                     </v>
          </cell>
          <cell r="C458">
            <v>0</v>
          </cell>
        </row>
        <row r="459">
          <cell r="A459">
            <v>1994100825</v>
          </cell>
          <cell r="B459" t="str">
            <v xml:space="preserve">הון מניות קידום/מו"פ                              </v>
          </cell>
          <cell r="C459">
            <v>0</v>
          </cell>
        </row>
        <row r="460">
          <cell r="A460">
            <v>1994100826</v>
          </cell>
          <cell r="B460" t="str">
            <v xml:space="preserve">השקעות מעבדה                                      </v>
          </cell>
          <cell r="C460">
            <v>0</v>
          </cell>
        </row>
        <row r="461">
          <cell r="A461">
            <v>1994100827</v>
          </cell>
          <cell r="B461" t="str">
            <v xml:space="preserve">פעולות מיוחדות לחברה ולקהילה                      </v>
          </cell>
          <cell r="C461">
            <v>218215.3</v>
          </cell>
        </row>
        <row r="462">
          <cell r="A462">
            <v>1994100828</v>
          </cell>
          <cell r="B462" t="str">
            <v xml:space="preserve">קליטת אתיופים                                     </v>
          </cell>
          <cell r="C462">
            <v>0</v>
          </cell>
        </row>
        <row r="463">
          <cell r="A463">
            <v>1994100850</v>
          </cell>
          <cell r="B463" t="str">
            <v xml:space="preserve">מילגות                                            </v>
          </cell>
          <cell r="C463">
            <v>0</v>
          </cell>
        </row>
        <row r="464">
          <cell r="A464">
            <v>1994100930</v>
          </cell>
          <cell r="B464" t="str">
            <v xml:space="preserve">רכישת רכבים                                       </v>
          </cell>
          <cell r="C464">
            <v>0</v>
          </cell>
        </row>
        <row r="465">
          <cell r="A465">
            <v>1994100980</v>
          </cell>
          <cell r="B465" t="str">
            <v xml:space="preserve">הון מניות בח.כלכלית                               </v>
          </cell>
          <cell r="C465">
            <v>0</v>
          </cell>
        </row>
        <row r="466">
          <cell r="A466">
            <v>1995000860</v>
          </cell>
          <cell r="B466" t="str">
            <v xml:space="preserve">הנחות ועדת מיסים                                  </v>
          </cell>
          <cell r="C466">
            <v>6844.73</v>
          </cell>
        </row>
        <row r="467">
          <cell r="A467">
            <v>1999100980</v>
          </cell>
          <cell r="B467" t="str">
            <v xml:space="preserve">ביטול יתרות חו"ז ישובים-מוקפאים                   </v>
          </cell>
          <cell r="C467">
            <v>0</v>
          </cell>
        </row>
      </sheetData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תקציב התייעלות"/>
      <sheetName val="בצוע תקציב 2004 -רותי"/>
      <sheetName val="מאזן בוחן 2004"/>
      <sheetName val="מאזן בצוע 2003"/>
    </sheetNames>
    <sheetDataSet>
      <sheetData sheetId="0"/>
      <sheetData sheetId="1"/>
      <sheetData sheetId="2">
        <row r="1">
          <cell r="A1" t="str">
            <v>כרטיס</v>
          </cell>
          <cell r="B1" t="str">
            <v>תאור</v>
          </cell>
          <cell r="C1" t="str">
            <v>יתרת חובה</v>
          </cell>
          <cell r="D1" t="str">
            <v>יתרת זכות</v>
          </cell>
        </row>
        <row r="2">
          <cell r="A2">
            <v>1111100100</v>
          </cell>
          <cell r="B2" t="str">
            <v xml:space="preserve">ארנונה מבנה מגורים                                </v>
          </cell>
          <cell r="C2">
            <v>0</v>
          </cell>
          <cell r="D2">
            <v>2492912.62</v>
          </cell>
        </row>
        <row r="3">
          <cell r="A3">
            <v>1111100110</v>
          </cell>
          <cell r="B3" t="str">
            <v xml:space="preserve">הנחות מארנונה                                     </v>
          </cell>
          <cell r="D3">
            <v>6844.73</v>
          </cell>
        </row>
        <row r="4">
          <cell r="A4">
            <v>1111300100</v>
          </cell>
          <cell r="B4" t="str">
            <v xml:space="preserve">ארנונה לא למגורים                                 </v>
          </cell>
          <cell r="D4">
            <v>1650034.78</v>
          </cell>
        </row>
        <row r="5">
          <cell r="A5">
            <v>1155000490</v>
          </cell>
          <cell r="B5" t="str">
            <v xml:space="preserve">השתתפות חברה וקליטה                               </v>
          </cell>
          <cell r="D5">
            <v>1516500</v>
          </cell>
        </row>
        <row r="6">
          <cell r="A6">
            <v>1155000491</v>
          </cell>
          <cell r="B6" t="str">
            <v xml:space="preserve">השתתפות רשות הניקוז                               </v>
          </cell>
          <cell r="D6">
            <v>778433</v>
          </cell>
        </row>
        <row r="7">
          <cell r="A7">
            <v>1191000910</v>
          </cell>
          <cell r="B7" t="str">
            <v xml:space="preserve">מענק משרד הפנים                                   </v>
          </cell>
          <cell r="D7">
            <v>6366438</v>
          </cell>
        </row>
        <row r="8">
          <cell r="A8">
            <v>1196000990</v>
          </cell>
          <cell r="B8" t="str">
            <v xml:space="preserve">מענקים אחרים                                      </v>
          </cell>
          <cell r="D8">
            <v>4522149</v>
          </cell>
        </row>
        <row r="9">
          <cell r="A9">
            <v>1212300490</v>
          </cell>
          <cell r="B9" t="str">
            <v xml:space="preserve">השתתפות בפינוי אשפה                               </v>
          </cell>
          <cell r="C9">
            <v>0</v>
          </cell>
        </row>
        <row r="10">
          <cell r="A10">
            <v>1212300491</v>
          </cell>
          <cell r="B10" t="str">
            <v xml:space="preserve">השתתפות באתר אשפה                                 </v>
          </cell>
          <cell r="D10">
            <v>5391192.46</v>
          </cell>
        </row>
        <row r="11">
          <cell r="A11">
            <v>1212300920</v>
          </cell>
          <cell r="B11" t="str">
            <v xml:space="preserve">השתתפות משרד לא.הסביבה                            </v>
          </cell>
          <cell r="C11">
            <v>0</v>
          </cell>
        </row>
        <row r="12">
          <cell r="A12">
            <v>1213200220</v>
          </cell>
          <cell r="B12" t="str">
            <v xml:space="preserve">אגרת רשיונות לעסקים                               </v>
          </cell>
          <cell r="D12">
            <v>2366.8000000000002</v>
          </cell>
        </row>
        <row r="13">
          <cell r="A13">
            <v>1214300220</v>
          </cell>
          <cell r="B13" t="str">
            <v xml:space="preserve">אגרת מלחמה בכלבת                                  </v>
          </cell>
          <cell r="D13">
            <v>6280</v>
          </cell>
        </row>
        <row r="14">
          <cell r="A14">
            <v>1214300221</v>
          </cell>
          <cell r="B14" t="str">
            <v xml:space="preserve">הכנסות מתחנת הסגר בע"ח                            </v>
          </cell>
          <cell r="D14">
            <v>484</v>
          </cell>
        </row>
        <row r="15">
          <cell r="A15">
            <v>1221000490</v>
          </cell>
          <cell r="B15" t="str">
            <v xml:space="preserve">הכנסות מטווח ואישורי ביטוחים                      </v>
          </cell>
          <cell r="D15">
            <v>61299</v>
          </cell>
        </row>
        <row r="16">
          <cell r="A16">
            <v>1221000970</v>
          </cell>
          <cell r="B16" t="str">
            <v xml:space="preserve">השתתפות משרד הבטחון                               </v>
          </cell>
          <cell r="D16">
            <v>101272.11</v>
          </cell>
        </row>
        <row r="17">
          <cell r="A17">
            <v>1222000910</v>
          </cell>
          <cell r="B17" t="str">
            <v xml:space="preserve">השתתפות משטרה בשמירה                              </v>
          </cell>
          <cell r="D17">
            <v>267962.90000000002</v>
          </cell>
        </row>
        <row r="18">
          <cell r="A18">
            <v>1222000920</v>
          </cell>
          <cell r="B18" t="str">
            <v xml:space="preserve">השתתפות מ.החינוך בשמירה                           </v>
          </cell>
          <cell r="D18">
            <v>25440.82</v>
          </cell>
        </row>
        <row r="19">
          <cell r="A19">
            <v>1222000921</v>
          </cell>
          <cell r="B19" t="str">
            <v xml:space="preserve">השתתפות מ.הבטחון מתחם רגב                         </v>
          </cell>
          <cell r="C19">
            <v>0</v>
          </cell>
        </row>
        <row r="20">
          <cell r="A20">
            <v>1224000970</v>
          </cell>
          <cell r="B20" t="str">
            <v xml:space="preserve">השתתפות מ.הבטחון רכב כיבוי אש                     </v>
          </cell>
          <cell r="C20">
            <v>0</v>
          </cell>
        </row>
        <row r="21">
          <cell r="A21">
            <v>1227000910</v>
          </cell>
          <cell r="B21" t="str">
            <v xml:space="preserve">השתתפות מ.הבטחון בהגמ"ר                           </v>
          </cell>
          <cell r="D21">
            <v>1562873</v>
          </cell>
        </row>
        <row r="22">
          <cell r="A22">
            <v>1227000920</v>
          </cell>
          <cell r="B22" t="str">
            <v xml:space="preserve">השתתפות מ.הפנים במשא"ז                            </v>
          </cell>
          <cell r="D22">
            <v>4850</v>
          </cell>
        </row>
        <row r="23">
          <cell r="A23">
            <v>1233100220</v>
          </cell>
          <cell r="B23" t="str">
            <v xml:space="preserve">אגרת רשיונות לבניה                                </v>
          </cell>
          <cell r="D23">
            <v>10556.28</v>
          </cell>
        </row>
        <row r="24">
          <cell r="A24">
            <v>1233100490</v>
          </cell>
          <cell r="B24" t="str">
            <v xml:space="preserve">הכנסות מחלקת הנדסה                                </v>
          </cell>
          <cell r="D24">
            <v>2000</v>
          </cell>
        </row>
        <row r="25">
          <cell r="A25">
            <v>1241000490</v>
          </cell>
          <cell r="B25" t="str">
            <v xml:space="preserve">הכנסות מחלקת תחזוקה                               </v>
          </cell>
          <cell r="D25">
            <v>51400</v>
          </cell>
        </row>
        <row r="26">
          <cell r="A26">
            <v>1244500790</v>
          </cell>
          <cell r="B26" t="str">
            <v xml:space="preserve">מטה בטיחות                                        </v>
          </cell>
          <cell r="C26">
            <v>0</v>
          </cell>
        </row>
        <row r="27">
          <cell r="A27">
            <v>1245000210</v>
          </cell>
          <cell r="B27" t="str">
            <v xml:space="preserve">הכנסות מחוק עזר לביוב                             </v>
          </cell>
          <cell r="D27">
            <v>357966.13</v>
          </cell>
        </row>
        <row r="28">
          <cell r="A28">
            <v>1245000211</v>
          </cell>
          <cell r="B28" t="str">
            <v xml:space="preserve">הנחות אגרת ביוב                                   </v>
          </cell>
          <cell r="C28">
            <v>0</v>
          </cell>
        </row>
        <row r="29">
          <cell r="A29">
            <v>1245000710</v>
          </cell>
          <cell r="B29" t="str">
            <v xml:space="preserve">הכנסות מתיקונים בביוב                             </v>
          </cell>
          <cell r="D29">
            <v>4404.6000000000004</v>
          </cell>
        </row>
        <row r="30">
          <cell r="A30">
            <v>1246000710</v>
          </cell>
          <cell r="B30" t="str">
            <v xml:space="preserve">השתתפות קק"ל                                      </v>
          </cell>
          <cell r="C30">
            <v>0</v>
          </cell>
        </row>
        <row r="31">
          <cell r="A31">
            <v>1246000920</v>
          </cell>
          <cell r="B31" t="str">
            <v xml:space="preserve">השתתפות משרד הבטחון באנדרטאות                     </v>
          </cell>
          <cell r="C31">
            <v>0</v>
          </cell>
        </row>
        <row r="32">
          <cell r="A32">
            <v>1257000528</v>
          </cell>
          <cell r="B32" t="str">
            <v xml:space="preserve">השתתפות משרד התיירות                              </v>
          </cell>
          <cell r="C32">
            <v>0</v>
          </cell>
        </row>
        <row r="33">
          <cell r="A33">
            <v>1258000528</v>
          </cell>
          <cell r="B33" t="str">
            <v xml:space="preserve">הכנסות משרד התחבורה                               </v>
          </cell>
          <cell r="C33">
            <v>0</v>
          </cell>
        </row>
        <row r="34">
          <cell r="A34">
            <v>1269000490</v>
          </cell>
          <cell r="B34" t="str">
            <v xml:space="preserve">תקורה                                             </v>
          </cell>
          <cell r="C34">
            <v>0</v>
          </cell>
        </row>
        <row r="35">
          <cell r="A35">
            <v>1269000491</v>
          </cell>
          <cell r="B35" t="str">
            <v xml:space="preserve">הכנסות שונות                                      </v>
          </cell>
          <cell r="D35">
            <v>246335.49</v>
          </cell>
        </row>
        <row r="36">
          <cell r="A36">
            <v>1269000492</v>
          </cell>
          <cell r="B36" t="str">
            <v xml:space="preserve">הכנסות חשמל  ותקשורת                              </v>
          </cell>
          <cell r="D36">
            <v>99771.61</v>
          </cell>
        </row>
        <row r="37">
          <cell r="A37">
            <v>1269000493</v>
          </cell>
          <cell r="B37" t="str">
            <v xml:space="preserve">הכנסות מים                                        </v>
          </cell>
          <cell r="D37">
            <v>35925</v>
          </cell>
        </row>
        <row r="38">
          <cell r="A38">
            <v>1269000494</v>
          </cell>
          <cell r="B38" t="str">
            <v xml:space="preserve">הכנסות מהסעים ציבוריים                            </v>
          </cell>
          <cell r="C38">
            <v>0</v>
          </cell>
        </row>
        <row r="39">
          <cell r="A39">
            <v>1269000495</v>
          </cell>
          <cell r="B39" t="str">
            <v xml:space="preserve">החזר פרע"מ אוטובוסים                              </v>
          </cell>
          <cell r="D39">
            <v>583053.18000000005</v>
          </cell>
        </row>
        <row r="40">
          <cell r="A40">
            <v>1269000496</v>
          </cell>
          <cell r="B40" t="str">
            <v xml:space="preserve">הכנסות מביטוחים                                   </v>
          </cell>
          <cell r="D40">
            <v>93667</v>
          </cell>
        </row>
        <row r="41">
          <cell r="A41">
            <v>1269900420</v>
          </cell>
          <cell r="B41" t="str">
            <v xml:space="preserve">משתמשים חקלאיים                                   </v>
          </cell>
          <cell r="C41">
            <v>0</v>
          </cell>
        </row>
        <row r="42">
          <cell r="A42">
            <v>1292000960</v>
          </cell>
          <cell r="B42" t="str">
            <v xml:space="preserve">השתתפות מ.החקלאות לש.שדה                          </v>
          </cell>
          <cell r="C42">
            <v>0</v>
          </cell>
        </row>
        <row r="43">
          <cell r="A43">
            <v>1294000490</v>
          </cell>
          <cell r="B43" t="str">
            <v xml:space="preserve">מעבדת שרות שדה                                    </v>
          </cell>
          <cell r="D43">
            <v>279520.34000000003</v>
          </cell>
        </row>
        <row r="44">
          <cell r="A44">
            <v>1294000491</v>
          </cell>
          <cell r="B44" t="str">
            <v xml:space="preserve">הכנסות ועדה חקלאית                                </v>
          </cell>
          <cell r="C44">
            <v>0</v>
          </cell>
        </row>
        <row r="45">
          <cell r="A45">
            <v>1312200490</v>
          </cell>
          <cell r="B45" t="str">
            <v xml:space="preserve">השתתפות הורים בהזנה                               </v>
          </cell>
          <cell r="D45">
            <v>253991.88</v>
          </cell>
        </row>
        <row r="46">
          <cell r="A46">
            <v>1312200491</v>
          </cell>
          <cell r="B46" t="str">
            <v xml:space="preserve">סל תרבות גני ילדים                                </v>
          </cell>
          <cell r="D46">
            <v>63015.71</v>
          </cell>
        </row>
        <row r="47">
          <cell r="A47">
            <v>1312200920</v>
          </cell>
          <cell r="B47" t="str">
            <v xml:space="preserve">השת. מ.החינוך חוק חינוך חובה                      </v>
          </cell>
          <cell r="D47">
            <v>1152751.6399999999</v>
          </cell>
        </row>
        <row r="48">
          <cell r="A48">
            <v>1313200920</v>
          </cell>
          <cell r="B48" t="str">
            <v xml:space="preserve">השתת. ממשלה לב.יסודי                              </v>
          </cell>
          <cell r="D48">
            <v>387576.53</v>
          </cell>
        </row>
        <row r="49">
          <cell r="A49">
            <v>1317300920</v>
          </cell>
          <cell r="B49" t="str">
            <v xml:space="preserve">השת.ממשלה בש.פסיכולוגי                            </v>
          </cell>
          <cell r="D49">
            <v>185094.08</v>
          </cell>
        </row>
        <row r="50">
          <cell r="A50">
            <v>1317800920</v>
          </cell>
          <cell r="B50" t="str">
            <v xml:space="preserve">השתת.ממשלה בהסעת תלמידים                          </v>
          </cell>
          <cell r="D50">
            <v>8763210.6199999992</v>
          </cell>
        </row>
        <row r="51">
          <cell r="A51">
            <v>1317800921</v>
          </cell>
          <cell r="B51" t="str">
            <v xml:space="preserve">השתת.ממשלה בהסעת מורים                            </v>
          </cell>
          <cell r="C51">
            <v>0</v>
          </cell>
        </row>
        <row r="52">
          <cell r="A52">
            <v>1317900220</v>
          </cell>
          <cell r="B52" t="str">
            <v xml:space="preserve">אגרת חינוך/סל תרבות                               </v>
          </cell>
          <cell r="D52">
            <v>360</v>
          </cell>
        </row>
        <row r="53">
          <cell r="A53">
            <v>1317900420</v>
          </cell>
          <cell r="B53" t="str">
            <v xml:space="preserve">הכנסות שונות                                      </v>
          </cell>
          <cell r="D53">
            <v>180537.84</v>
          </cell>
        </row>
        <row r="54">
          <cell r="A54">
            <v>1317900920</v>
          </cell>
          <cell r="B54" t="str">
            <v xml:space="preserve">השתת.מ.החינוך ש.נוספים                            </v>
          </cell>
          <cell r="D54">
            <v>352445.27</v>
          </cell>
        </row>
        <row r="55">
          <cell r="A55">
            <v>1323000920</v>
          </cell>
          <cell r="B55" t="str">
            <v xml:space="preserve">השתתפות ממשלה בספריות                             </v>
          </cell>
          <cell r="D55">
            <v>26471.87</v>
          </cell>
        </row>
        <row r="56">
          <cell r="A56">
            <v>1327000920</v>
          </cell>
          <cell r="B56" t="str">
            <v xml:space="preserve">השתת. מ.החינוך ש.תורניים                          </v>
          </cell>
          <cell r="D56">
            <v>60100</v>
          </cell>
        </row>
        <row r="57">
          <cell r="A57">
            <v>1329300920</v>
          </cell>
          <cell r="B57" t="str">
            <v xml:space="preserve">השתתפות ממשלה בספורט                              </v>
          </cell>
          <cell r="C57">
            <v>0</v>
          </cell>
        </row>
        <row r="58">
          <cell r="A58">
            <v>1332200710</v>
          </cell>
          <cell r="B58" t="str">
            <v xml:space="preserve">השתתפות ישובים במרפאות                            </v>
          </cell>
          <cell r="C58">
            <v>0</v>
          </cell>
        </row>
        <row r="59">
          <cell r="A59">
            <v>1336000490</v>
          </cell>
          <cell r="B59" t="str">
            <v xml:space="preserve">הכנסות משמוש אמבולנס                              </v>
          </cell>
          <cell r="D59">
            <v>36888.410000000003</v>
          </cell>
        </row>
        <row r="60">
          <cell r="A60">
            <v>1336000940</v>
          </cell>
          <cell r="B60" t="str">
            <v xml:space="preserve">הכנסות משרד הבריאות                               </v>
          </cell>
          <cell r="D60">
            <v>45500</v>
          </cell>
        </row>
        <row r="61">
          <cell r="A61">
            <v>1341000930</v>
          </cell>
          <cell r="B61" t="str">
            <v xml:space="preserve">השתתפות ממשלה מינהל רווחה                         </v>
          </cell>
          <cell r="D61">
            <v>200351</v>
          </cell>
        </row>
        <row r="62">
          <cell r="A62">
            <v>1342200930</v>
          </cell>
          <cell r="B62" t="str">
            <v xml:space="preserve">השתת.ממשלה בצרכים מיוחדים                         </v>
          </cell>
          <cell r="D62">
            <v>43368</v>
          </cell>
        </row>
        <row r="63">
          <cell r="A63">
            <v>1343500491</v>
          </cell>
          <cell r="B63" t="str">
            <v xml:space="preserve">השתתפות הורים בשיחות                              </v>
          </cell>
          <cell r="D63">
            <v>60973.01</v>
          </cell>
        </row>
        <row r="64">
          <cell r="A64">
            <v>1343500930</v>
          </cell>
          <cell r="B64" t="str">
            <v xml:space="preserve">השתתפות ממשלה בפ.קהילתיות                         </v>
          </cell>
          <cell r="D64">
            <v>28552</v>
          </cell>
        </row>
        <row r="65">
          <cell r="A65">
            <v>1343500931</v>
          </cell>
          <cell r="B65" t="str">
            <v xml:space="preserve">טיפול בנוער+מלחמה בסמים                           </v>
          </cell>
          <cell r="D65">
            <v>16819</v>
          </cell>
        </row>
        <row r="66">
          <cell r="A66">
            <v>1343500932</v>
          </cell>
          <cell r="B66" t="str">
            <v xml:space="preserve">טיפול בילד                                        </v>
          </cell>
          <cell r="D66">
            <v>22210</v>
          </cell>
        </row>
        <row r="67">
          <cell r="A67">
            <v>1343900420</v>
          </cell>
          <cell r="B67" t="str">
            <v xml:space="preserve">דמי הרשמה מעונות יום                              </v>
          </cell>
          <cell r="D67">
            <v>18166</v>
          </cell>
        </row>
        <row r="68">
          <cell r="A68">
            <v>1343900930</v>
          </cell>
          <cell r="B68" t="str">
            <v xml:space="preserve">השתת' ממשלה מעונות יום                            </v>
          </cell>
          <cell r="D68">
            <v>1158904</v>
          </cell>
        </row>
        <row r="69">
          <cell r="A69">
            <v>1344300930</v>
          </cell>
          <cell r="B69" t="str">
            <v xml:space="preserve">צרכים מיוחדים לזקן                                </v>
          </cell>
          <cell r="D69">
            <v>4585</v>
          </cell>
        </row>
        <row r="70">
          <cell r="A70">
            <v>1345300930</v>
          </cell>
          <cell r="B70" t="str">
            <v xml:space="preserve">סדור מפגרים במוסדות                               </v>
          </cell>
          <cell r="D70">
            <v>60759</v>
          </cell>
        </row>
        <row r="71">
          <cell r="A71">
            <v>1345300931</v>
          </cell>
          <cell r="B71" t="str">
            <v xml:space="preserve">מפגרים במעון                                      </v>
          </cell>
          <cell r="C71">
            <v>0</v>
          </cell>
        </row>
        <row r="72">
          <cell r="A72">
            <v>1345300932</v>
          </cell>
          <cell r="B72" t="str">
            <v xml:space="preserve">שרותים תומכים במפגר                               </v>
          </cell>
          <cell r="C72">
            <v>0</v>
          </cell>
        </row>
        <row r="73">
          <cell r="A73">
            <v>1346600930</v>
          </cell>
          <cell r="B73" t="str">
            <v xml:space="preserve">ס.יום לילד המוגבל                                 </v>
          </cell>
          <cell r="D73">
            <v>10885</v>
          </cell>
        </row>
        <row r="74">
          <cell r="A74">
            <v>1346600931</v>
          </cell>
          <cell r="B74" t="str">
            <v xml:space="preserve">אחזקת נכים בפנימיות                               </v>
          </cell>
          <cell r="D74">
            <v>113185</v>
          </cell>
        </row>
        <row r="75">
          <cell r="A75">
            <v>1346600932</v>
          </cell>
          <cell r="B75" t="str">
            <v xml:space="preserve">אחזקת ילדים בפנימיות                              </v>
          </cell>
          <cell r="C75">
            <v>0</v>
          </cell>
        </row>
        <row r="76">
          <cell r="A76">
            <v>1348200930</v>
          </cell>
          <cell r="B76" t="str">
            <v xml:space="preserve">השת.ממשלה במ.קהילתיים                             </v>
          </cell>
          <cell r="D76">
            <v>13613</v>
          </cell>
        </row>
        <row r="77">
          <cell r="A77">
            <v>1348200931</v>
          </cell>
          <cell r="B77" t="str">
            <v xml:space="preserve">חינוך מבוגרים                                     </v>
          </cell>
          <cell r="C77">
            <v>0</v>
          </cell>
        </row>
        <row r="78">
          <cell r="A78">
            <v>1432000527</v>
          </cell>
          <cell r="B78" t="str">
            <v xml:space="preserve">השתת' מ.השיכון                                    </v>
          </cell>
          <cell r="C78">
            <v>0</v>
          </cell>
        </row>
        <row r="79">
          <cell r="A79">
            <v>1432000640</v>
          </cell>
          <cell r="B79" t="str">
            <v xml:space="preserve">הכנסות משכר דירה                                  </v>
          </cell>
          <cell r="C79">
            <v>0</v>
          </cell>
        </row>
        <row r="80">
          <cell r="A80">
            <v>1442100440</v>
          </cell>
          <cell r="B80" t="str">
            <v xml:space="preserve">השתת. ברכז בטיחות                                 </v>
          </cell>
          <cell r="C80">
            <v>0</v>
          </cell>
        </row>
        <row r="81">
          <cell r="A81">
            <v>1442100690</v>
          </cell>
          <cell r="B81" t="str">
            <v xml:space="preserve">הכנסות רכב ממוגן סאוונה                           </v>
          </cell>
          <cell r="D81">
            <v>198898.5</v>
          </cell>
        </row>
        <row r="82">
          <cell r="A82">
            <v>1442100691</v>
          </cell>
          <cell r="B82" t="str">
            <v xml:space="preserve">הכנסות רכב ממוגן קטן                              </v>
          </cell>
          <cell r="C82">
            <v>0</v>
          </cell>
        </row>
        <row r="83">
          <cell r="A83">
            <v>1480000620</v>
          </cell>
          <cell r="B83" t="str">
            <v xml:space="preserve">הכנסות ממכירת רכבים                               </v>
          </cell>
          <cell r="D83">
            <v>42000</v>
          </cell>
        </row>
        <row r="84">
          <cell r="A84">
            <v>1511000660</v>
          </cell>
          <cell r="B84" t="str">
            <v xml:space="preserve">ריבית ודיבידנדות                                  </v>
          </cell>
          <cell r="D84">
            <v>16009.17</v>
          </cell>
        </row>
        <row r="85">
          <cell r="A85">
            <v>1594000690</v>
          </cell>
          <cell r="B85" t="str">
            <v xml:space="preserve">הכנסות מיוחדות וב.נ.מראש                          </v>
          </cell>
          <cell r="C85">
            <v>0</v>
          </cell>
        </row>
        <row r="86">
          <cell r="A86">
            <v>1599900780</v>
          </cell>
          <cell r="B86" t="str">
            <v xml:space="preserve">הלו' לכיסוי גרעון שוטף                            </v>
          </cell>
          <cell r="C86">
            <v>0</v>
          </cell>
        </row>
        <row r="87">
          <cell r="A87">
            <v>1599900910</v>
          </cell>
          <cell r="B87" t="str">
            <v xml:space="preserve">הלוואה לאיזון תקציב                               </v>
          </cell>
          <cell r="C87">
            <v>0</v>
          </cell>
        </row>
        <row r="88">
          <cell r="A88">
            <v>1611100110</v>
          </cell>
          <cell r="B88" t="str">
            <v xml:space="preserve">משכורת ראש המועצה                                 </v>
          </cell>
          <cell r="C88">
            <v>446571.34</v>
          </cell>
        </row>
        <row r="89">
          <cell r="A89">
            <v>1611100111</v>
          </cell>
          <cell r="B89" t="str">
            <v xml:space="preserve">שכר עובדות לשכה                                   </v>
          </cell>
          <cell r="C89">
            <v>137355.56</v>
          </cell>
        </row>
        <row r="90">
          <cell r="A90">
            <v>1611100310</v>
          </cell>
          <cell r="B90" t="str">
            <v xml:space="preserve">שכר ראש מועצה בפנסיה                              </v>
          </cell>
          <cell r="C90">
            <v>637583.27</v>
          </cell>
        </row>
        <row r="91">
          <cell r="A91">
            <v>1611100470</v>
          </cell>
          <cell r="B91" t="str">
            <v xml:space="preserve">ציוד משרדי מתכלה  לשכה                            </v>
          </cell>
          <cell r="C91">
            <v>6075.2</v>
          </cell>
        </row>
        <row r="92">
          <cell r="A92">
            <v>1611100511</v>
          </cell>
          <cell r="B92" t="str">
            <v xml:space="preserve">ארוח וכיבודים                                     </v>
          </cell>
          <cell r="C92">
            <v>3095.3</v>
          </cell>
        </row>
        <row r="93">
          <cell r="A93">
            <v>1611100531</v>
          </cell>
          <cell r="B93" t="str">
            <v xml:space="preserve">רכב מינהל דלק ושמן                                </v>
          </cell>
          <cell r="C93">
            <v>19605.32</v>
          </cell>
        </row>
        <row r="94">
          <cell r="A94">
            <v>1611100532</v>
          </cell>
          <cell r="B94" t="str">
            <v xml:space="preserve">רכב מינהל תיקונים                                 </v>
          </cell>
          <cell r="C94">
            <v>14907.06</v>
          </cell>
        </row>
        <row r="95">
          <cell r="A95">
            <v>1611100533</v>
          </cell>
          <cell r="B95" t="str">
            <v xml:space="preserve">רישוי וביטוח רכב                                  </v>
          </cell>
          <cell r="C95">
            <v>7280.23</v>
          </cell>
        </row>
        <row r="96">
          <cell r="A96">
            <v>1611100534</v>
          </cell>
          <cell r="B96" t="str">
            <v xml:space="preserve">החזר רכישת רכב                                    </v>
          </cell>
          <cell r="C96">
            <v>63877.94</v>
          </cell>
        </row>
        <row r="97">
          <cell r="A97">
            <v>1611100540</v>
          </cell>
          <cell r="B97" t="str">
            <v xml:space="preserve">הוצאות תקשורת                                     </v>
          </cell>
          <cell r="C97">
            <v>29071.06</v>
          </cell>
        </row>
        <row r="98">
          <cell r="A98">
            <v>1611100580</v>
          </cell>
          <cell r="B98" t="str">
            <v xml:space="preserve">הוצאות לשכת ראש מועצה                             </v>
          </cell>
          <cell r="C98">
            <v>1576.52</v>
          </cell>
        </row>
        <row r="99">
          <cell r="A99">
            <v>1611100780</v>
          </cell>
          <cell r="B99" t="str">
            <v xml:space="preserve">הוצאות ארגוניות שונות                             </v>
          </cell>
          <cell r="C99">
            <v>16904.98</v>
          </cell>
        </row>
        <row r="100">
          <cell r="A100">
            <v>1611200110</v>
          </cell>
          <cell r="B100" t="str">
            <v xml:space="preserve">שכר מרכזניות                                      </v>
          </cell>
          <cell r="C100">
            <v>99370.939999999988</v>
          </cell>
        </row>
        <row r="101">
          <cell r="A101">
            <v>1611200431</v>
          </cell>
          <cell r="B101" t="str">
            <v xml:space="preserve">חשמל                                              </v>
          </cell>
          <cell r="C101">
            <v>401840.63</v>
          </cell>
        </row>
        <row r="102">
          <cell r="A102">
            <v>1611200432</v>
          </cell>
          <cell r="B102" t="str">
            <v xml:space="preserve">מים                                               </v>
          </cell>
          <cell r="C102">
            <v>60594.19</v>
          </cell>
        </row>
        <row r="103">
          <cell r="A103">
            <v>1611200433</v>
          </cell>
          <cell r="B103" t="str">
            <v xml:space="preserve">חומרי ניקיון                                      </v>
          </cell>
          <cell r="C103">
            <v>7301</v>
          </cell>
        </row>
        <row r="104">
          <cell r="A104">
            <v>1611200434</v>
          </cell>
          <cell r="B104" t="str">
            <v xml:space="preserve">שרותי ניקיון                                      </v>
          </cell>
          <cell r="C104">
            <v>72404</v>
          </cell>
        </row>
        <row r="105">
          <cell r="A105">
            <v>1611200440</v>
          </cell>
          <cell r="B105" t="str">
            <v xml:space="preserve">ביטוחי המועצה                                     </v>
          </cell>
          <cell r="C105">
            <v>424049.08</v>
          </cell>
        </row>
        <row r="106">
          <cell r="A106">
            <v>1611200470</v>
          </cell>
          <cell r="B106" t="str">
            <v xml:space="preserve">ציוד משרדי מתכלה - מועצת הרשות                    </v>
          </cell>
          <cell r="C106">
            <v>24014.639999999999</v>
          </cell>
        </row>
        <row r="107">
          <cell r="A107">
            <v>1611200511</v>
          </cell>
          <cell r="B107" t="str">
            <v xml:space="preserve">ארוח וכיבודים                                     </v>
          </cell>
          <cell r="C107">
            <v>18782.240000000002</v>
          </cell>
        </row>
        <row r="108">
          <cell r="A108">
            <v>1611200512</v>
          </cell>
          <cell r="B108" t="str">
            <v xml:space="preserve">נסיעות ואשל כלליות                                </v>
          </cell>
          <cell r="C108">
            <v>35703.919999999998</v>
          </cell>
        </row>
        <row r="109">
          <cell r="A109">
            <v>1611200540</v>
          </cell>
          <cell r="B109" t="str">
            <v xml:space="preserve">הוצאות תקשורת                                     </v>
          </cell>
          <cell r="C109">
            <v>179956.08</v>
          </cell>
        </row>
        <row r="110">
          <cell r="A110">
            <v>1611200580</v>
          </cell>
          <cell r="B110" t="str">
            <v xml:space="preserve">הוצאות ארגוניות שונות                             </v>
          </cell>
          <cell r="C110">
            <v>29307.759999999998</v>
          </cell>
        </row>
        <row r="111">
          <cell r="A111">
            <v>1611200750</v>
          </cell>
          <cell r="B111" t="str">
            <v xml:space="preserve">תחזוקת מבנים                                      </v>
          </cell>
          <cell r="C111">
            <v>17351.46</v>
          </cell>
        </row>
        <row r="112">
          <cell r="A112">
            <v>1611200751</v>
          </cell>
          <cell r="B112" t="str">
            <v xml:space="preserve">הוצאות מחשוב                                      </v>
          </cell>
          <cell r="C112">
            <v>46534.67</v>
          </cell>
        </row>
        <row r="113">
          <cell r="A113">
            <v>1611200752</v>
          </cell>
          <cell r="B113" t="str">
            <v xml:space="preserve">שמירת המועצה                                      </v>
          </cell>
          <cell r="C113">
            <v>80510</v>
          </cell>
        </row>
        <row r="114">
          <cell r="A114">
            <v>1611200753</v>
          </cell>
          <cell r="B114" t="str">
            <v xml:space="preserve">תחזוקת מחשבים                                     </v>
          </cell>
          <cell r="C114">
            <v>22780.17</v>
          </cell>
        </row>
        <row r="115">
          <cell r="A115">
            <v>1611200754</v>
          </cell>
          <cell r="B115" t="str">
            <v xml:space="preserve">תחזוקת ארכיון                                     </v>
          </cell>
          <cell r="C115">
            <v>12794.95</v>
          </cell>
        </row>
        <row r="116">
          <cell r="A116">
            <v>1611200930</v>
          </cell>
          <cell r="B116" t="str">
            <v xml:space="preserve">רכישת ציוד יסודי                                  </v>
          </cell>
          <cell r="C116">
            <v>28107</v>
          </cell>
        </row>
        <row r="117">
          <cell r="A117">
            <v>1613000110</v>
          </cell>
          <cell r="B117" t="str">
            <v xml:space="preserve">שכר מזכירות המועצה                                </v>
          </cell>
          <cell r="C117">
            <v>445794.98</v>
          </cell>
        </row>
        <row r="118">
          <cell r="A118">
            <v>1613000470</v>
          </cell>
          <cell r="B118" t="str">
            <v xml:space="preserve">ציוד משרדי מתכלה - מזכירות                        </v>
          </cell>
          <cell r="C118">
            <v>5369.07</v>
          </cell>
        </row>
        <row r="119">
          <cell r="A119">
            <v>1613000511</v>
          </cell>
          <cell r="B119" t="str">
            <v xml:space="preserve">ארוח וכיבודים                                     </v>
          </cell>
          <cell r="C119">
            <v>1640.1</v>
          </cell>
        </row>
        <row r="120">
          <cell r="A120">
            <v>1613000512</v>
          </cell>
          <cell r="B120" t="str">
            <v xml:space="preserve">נסיעות ואשל כלליות                                </v>
          </cell>
          <cell r="C120">
            <v>539.4</v>
          </cell>
        </row>
        <row r="121">
          <cell r="A121">
            <v>1613000531</v>
          </cell>
          <cell r="B121" t="str">
            <v xml:space="preserve">רכב מינהלי דלק ושמן                               </v>
          </cell>
          <cell r="C121">
            <v>8746.1299999999992</v>
          </cell>
        </row>
        <row r="122">
          <cell r="A122">
            <v>1613000532</v>
          </cell>
          <cell r="B122" t="str">
            <v xml:space="preserve">רכב מינהלי תיקונים                                </v>
          </cell>
          <cell r="C122">
            <v>2762.97</v>
          </cell>
        </row>
        <row r="123">
          <cell r="A123">
            <v>1613000533</v>
          </cell>
          <cell r="B123" t="str">
            <v xml:space="preserve">רישוי וביטוח רכב                                  </v>
          </cell>
          <cell r="C123">
            <v>4198.24</v>
          </cell>
        </row>
        <row r="124">
          <cell r="A124">
            <v>1613000534</v>
          </cell>
          <cell r="B124" t="str">
            <v xml:space="preserve">החזר רכישת רכב                                    </v>
          </cell>
          <cell r="C124">
            <v>40614.11</v>
          </cell>
        </row>
        <row r="125">
          <cell r="A125">
            <v>1613000540</v>
          </cell>
          <cell r="B125" t="str">
            <v xml:space="preserve">הוצאות תקשורת                                     </v>
          </cell>
          <cell r="C125">
            <v>15662.61</v>
          </cell>
        </row>
        <row r="126">
          <cell r="A126">
            <v>1613000580</v>
          </cell>
          <cell r="B126" t="str">
            <v xml:space="preserve">הוצאות ארגוניות שונות                             </v>
          </cell>
          <cell r="C126">
            <v>8814.4699999999993</v>
          </cell>
        </row>
        <row r="127">
          <cell r="A127">
            <v>1614000110</v>
          </cell>
          <cell r="B127" t="str">
            <v xml:space="preserve">שכר דוברת                                         </v>
          </cell>
          <cell r="C127">
            <v>287368.24</v>
          </cell>
        </row>
        <row r="128">
          <cell r="A128">
            <v>1614000111</v>
          </cell>
          <cell r="B128" t="str">
            <v xml:space="preserve">דובר ויחסי ציבור                                  </v>
          </cell>
          <cell r="C128">
            <v>0</v>
          </cell>
        </row>
        <row r="129">
          <cell r="A129">
            <v>1614000470</v>
          </cell>
          <cell r="B129" t="str">
            <v xml:space="preserve">ציוד משרדי מתכלה - דובר המשרד                     </v>
          </cell>
          <cell r="C129">
            <v>440.3</v>
          </cell>
        </row>
        <row r="130">
          <cell r="A130">
            <v>1614000511</v>
          </cell>
          <cell r="B130" t="str">
            <v xml:space="preserve">ארוח ושי לחגים                                    </v>
          </cell>
          <cell r="C130">
            <v>1089.54</v>
          </cell>
        </row>
        <row r="131">
          <cell r="A131">
            <v>1614000540</v>
          </cell>
          <cell r="B131" t="str">
            <v xml:space="preserve">הוצאות תקשורת                                     </v>
          </cell>
          <cell r="C131">
            <v>14814.86</v>
          </cell>
        </row>
        <row r="132">
          <cell r="A132">
            <v>1614000550</v>
          </cell>
          <cell r="B132" t="str">
            <v xml:space="preserve">פרסום                                             </v>
          </cell>
          <cell r="C132">
            <v>9521.9</v>
          </cell>
        </row>
        <row r="133">
          <cell r="A133">
            <v>1614000551</v>
          </cell>
          <cell r="B133" t="str">
            <v xml:space="preserve">שלטים                                             </v>
          </cell>
          <cell r="C133">
            <v>0</v>
          </cell>
        </row>
        <row r="134">
          <cell r="A134">
            <v>1614000580</v>
          </cell>
          <cell r="B134" t="str">
            <v xml:space="preserve">הוצאות ארגוניות שונות                             </v>
          </cell>
          <cell r="C134">
            <v>2721.54</v>
          </cell>
        </row>
        <row r="135">
          <cell r="A135">
            <v>1614000750</v>
          </cell>
          <cell r="B135" t="str">
            <v xml:space="preserve">עלון יתד עבודה קבלנית                             </v>
          </cell>
          <cell r="C135">
            <v>25205.5</v>
          </cell>
        </row>
        <row r="136">
          <cell r="A136">
            <v>1614000751</v>
          </cell>
          <cell r="B136" t="str">
            <v xml:space="preserve">יועץ תקשורת                                       </v>
          </cell>
          <cell r="C136">
            <v>0</v>
          </cell>
        </row>
        <row r="137">
          <cell r="A137">
            <v>1614000752</v>
          </cell>
          <cell r="B137" t="str">
            <v xml:space="preserve">פרוייקט קשרי חוץ                                  </v>
          </cell>
          <cell r="C137">
            <v>0</v>
          </cell>
        </row>
        <row r="138">
          <cell r="A138">
            <v>1614000780</v>
          </cell>
          <cell r="B138" t="str">
            <v xml:space="preserve">הוצאות פורום מדיני                                </v>
          </cell>
          <cell r="C138">
            <v>0</v>
          </cell>
        </row>
        <row r="139">
          <cell r="A139">
            <v>1614000781</v>
          </cell>
          <cell r="B139" t="str">
            <v xml:space="preserve">השת' בקרן לפיתוח בקעת הירדן                       </v>
          </cell>
          <cell r="C139">
            <v>152011.99</v>
          </cell>
        </row>
        <row r="140">
          <cell r="A140">
            <v>1614000930</v>
          </cell>
          <cell r="B140" t="str">
            <v xml:space="preserve">רכישת ציוד יסודי                                  </v>
          </cell>
          <cell r="C140">
            <v>199.98</v>
          </cell>
        </row>
        <row r="141">
          <cell r="A141">
            <v>1616000521</v>
          </cell>
          <cell r="B141" t="str">
            <v xml:space="preserve">השתלמויות                                         </v>
          </cell>
          <cell r="C141">
            <v>46671.9</v>
          </cell>
        </row>
        <row r="142">
          <cell r="A142">
            <v>1617000750</v>
          </cell>
          <cell r="B142" t="str">
            <v xml:space="preserve">יעוץ משפטי                                        </v>
          </cell>
          <cell r="C142">
            <v>130192</v>
          </cell>
        </row>
        <row r="143">
          <cell r="A143">
            <v>1619000580</v>
          </cell>
          <cell r="B143" t="str">
            <v xml:space="preserve">בחירות                                            </v>
          </cell>
          <cell r="C143">
            <v>19668.330000000002</v>
          </cell>
        </row>
        <row r="144">
          <cell r="A144">
            <v>1621100110</v>
          </cell>
          <cell r="B144" t="str">
            <v xml:space="preserve">שכר מינהל כספי                                    </v>
          </cell>
          <cell r="C144">
            <v>278025.21000000002</v>
          </cell>
        </row>
        <row r="145">
          <cell r="A145">
            <v>1621100470</v>
          </cell>
          <cell r="B145" t="str">
            <v xml:space="preserve">ציוד משרדי מתכלה - גזברות                         </v>
          </cell>
          <cell r="C145">
            <v>5026.53</v>
          </cell>
        </row>
        <row r="146">
          <cell r="A146">
            <v>1621100511</v>
          </cell>
          <cell r="B146" t="str">
            <v xml:space="preserve">ארוח וכיבודים                                     </v>
          </cell>
          <cell r="C146">
            <v>1141.0999999999999</v>
          </cell>
        </row>
        <row r="147">
          <cell r="A147">
            <v>1621100531</v>
          </cell>
          <cell r="B147" t="str">
            <v xml:space="preserve">רכב מינהלי דלק ושמן                               </v>
          </cell>
          <cell r="C147">
            <v>13429.39</v>
          </cell>
        </row>
        <row r="148">
          <cell r="A148">
            <v>1621100532</v>
          </cell>
          <cell r="B148" t="str">
            <v xml:space="preserve">רכב מינהלי תיקונים                                </v>
          </cell>
          <cell r="C148">
            <v>1871.07</v>
          </cell>
        </row>
        <row r="149">
          <cell r="A149">
            <v>1621100533</v>
          </cell>
          <cell r="B149" t="str">
            <v xml:space="preserve">רישוי וביטוח                                      </v>
          </cell>
          <cell r="C149">
            <v>0</v>
          </cell>
        </row>
        <row r="150">
          <cell r="A150">
            <v>1621100534</v>
          </cell>
          <cell r="B150" t="str">
            <v xml:space="preserve">החזר רכישת רכב                                    </v>
          </cell>
          <cell r="C150">
            <v>50758.86</v>
          </cell>
        </row>
        <row r="151">
          <cell r="A151">
            <v>1621100540</v>
          </cell>
          <cell r="B151" t="str">
            <v xml:space="preserve">הוצאות תקשורת                                     </v>
          </cell>
          <cell r="C151">
            <v>14403.93</v>
          </cell>
        </row>
        <row r="152">
          <cell r="A152">
            <v>1621100580</v>
          </cell>
          <cell r="B152" t="str">
            <v xml:space="preserve">הוצאות ארגוניות שונות                             </v>
          </cell>
          <cell r="C152">
            <v>8594.36</v>
          </cell>
        </row>
        <row r="153">
          <cell r="A153">
            <v>1621100750</v>
          </cell>
          <cell r="B153" t="str">
            <v xml:space="preserve">מבקר הרשות רואה חשבון                             </v>
          </cell>
          <cell r="C153">
            <v>129482.84</v>
          </cell>
        </row>
        <row r="154">
          <cell r="A154">
            <v>1621100930</v>
          </cell>
          <cell r="B154" t="str">
            <v xml:space="preserve">רכישת ציוד יסודי                                  </v>
          </cell>
          <cell r="C154">
            <v>844.1</v>
          </cell>
        </row>
        <row r="155">
          <cell r="A155">
            <v>1621101511</v>
          </cell>
          <cell r="B155" t="str">
            <v xml:space="preserve">הוצאות עודפות                                     </v>
          </cell>
          <cell r="C155">
            <v>60420.21</v>
          </cell>
        </row>
        <row r="156">
          <cell r="A156">
            <v>1621300110</v>
          </cell>
          <cell r="B156" t="str">
            <v xml:space="preserve">שכר מנהלת חשבונות                                 </v>
          </cell>
          <cell r="C156">
            <v>205404.42</v>
          </cell>
        </row>
        <row r="157">
          <cell r="A157">
            <v>1621300470</v>
          </cell>
          <cell r="B157" t="str">
            <v xml:space="preserve">ציוד משרדי מתכלה - הנהלת חשבונות                  </v>
          </cell>
          <cell r="C157">
            <v>1080.2</v>
          </cell>
        </row>
        <row r="158">
          <cell r="A158">
            <v>1621300540</v>
          </cell>
          <cell r="B158" t="str">
            <v xml:space="preserve">הוצאות תקשורת                                     </v>
          </cell>
          <cell r="C158">
            <v>4280.6499999999996</v>
          </cell>
        </row>
        <row r="159">
          <cell r="A159">
            <v>1621300570</v>
          </cell>
          <cell r="B159" t="str">
            <v xml:space="preserve">מיכון ועיבוד נתונים                               </v>
          </cell>
          <cell r="C159">
            <v>87925.07</v>
          </cell>
        </row>
        <row r="160">
          <cell r="A160">
            <v>1621300571</v>
          </cell>
          <cell r="B160" t="str">
            <v xml:space="preserve">השתת' בגין עובדת חברה                             </v>
          </cell>
          <cell r="C160">
            <v>0</v>
          </cell>
        </row>
        <row r="161">
          <cell r="A161">
            <v>1621500110</v>
          </cell>
          <cell r="B161" t="str">
            <v xml:space="preserve">שכר כ"א וחשב שכר                                  </v>
          </cell>
          <cell r="C161">
            <v>386429.4</v>
          </cell>
        </row>
        <row r="162">
          <cell r="A162">
            <v>1621500470</v>
          </cell>
          <cell r="B162" t="str">
            <v xml:space="preserve">ציוד משרדי מתכלה - יח' שכר                        </v>
          </cell>
          <cell r="C162">
            <v>3526.41</v>
          </cell>
        </row>
        <row r="163">
          <cell r="A163">
            <v>1621500540</v>
          </cell>
          <cell r="B163" t="str">
            <v xml:space="preserve">הוצאות תקשורת                                     </v>
          </cell>
          <cell r="C163">
            <v>16053.39</v>
          </cell>
        </row>
        <row r="164">
          <cell r="A164">
            <v>1621500570</v>
          </cell>
          <cell r="B164" t="str">
            <v xml:space="preserve">מיכון ועיבדו נתונים                               </v>
          </cell>
          <cell r="C164">
            <v>65675.350000000006</v>
          </cell>
        </row>
        <row r="165">
          <cell r="A165">
            <v>1623000110</v>
          </cell>
          <cell r="B165" t="str">
            <v xml:space="preserve">שכר  מחלקת גביה                                   </v>
          </cell>
          <cell r="C165">
            <v>160733.10999999999</v>
          </cell>
        </row>
        <row r="166">
          <cell r="A166">
            <v>1623000470</v>
          </cell>
          <cell r="B166" t="str">
            <v xml:space="preserve">ציוד משרדי מתכלה - גביה                           </v>
          </cell>
          <cell r="C166">
            <v>561.37</v>
          </cell>
        </row>
        <row r="167">
          <cell r="A167">
            <v>1623000570</v>
          </cell>
          <cell r="B167" t="str">
            <v xml:space="preserve">מיכון ועיבוד נתונים                               </v>
          </cell>
          <cell r="C167">
            <v>74737.95</v>
          </cell>
        </row>
        <row r="168">
          <cell r="A168">
            <v>1623000610</v>
          </cell>
          <cell r="B168" t="str">
            <v xml:space="preserve">עמלה וגביה לישובים                                </v>
          </cell>
          <cell r="C168">
            <v>181734.57</v>
          </cell>
        </row>
        <row r="169">
          <cell r="A169">
            <v>1623000750</v>
          </cell>
          <cell r="B169" t="str">
            <v xml:space="preserve">הוצאות להעמקת הגביה                               </v>
          </cell>
          <cell r="C169">
            <v>376103.79</v>
          </cell>
        </row>
        <row r="170">
          <cell r="A170">
            <v>1631000610</v>
          </cell>
          <cell r="B170" t="str">
            <v xml:space="preserve">עמלות והוצאות בנקאיות                             </v>
          </cell>
          <cell r="C170">
            <v>70203.210000000006</v>
          </cell>
        </row>
        <row r="171">
          <cell r="A171">
            <v>1631000620</v>
          </cell>
          <cell r="B171" t="str">
            <v xml:space="preserve">ריבית ומשיכות יתר                                 </v>
          </cell>
          <cell r="C171">
            <v>333071.88</v>
          </cell>
        </row>
        <row r="172">
          <cell r="A172">
            <v>1649100691</v>
          </cell>
          <cell r="B172" t="str">
            <v xml:space="preserve">פרעון מלווה נטו-קרן                               </v>
          </cell>
          <cell r="C172">
            <v>2095580.91</v>
          </cell>
        </row>
        <row r="173">
          <cell r="A173">
            <v>1649100692</v>
          </cell>
          <cell r="B173" t="str">
            <v xml:space="preserve">פרעון מלווה נטו-ריבית                             </v>
          </cell>
          <cell r="C173">
            <v>691513.62</v>
          </cell>
        </row>
        <row r="174">
          <cell r="A174">
            <v>1649100693</v>
          </cell>
          <cell r="B174" t="str">
            <v xml:space="preserve">פרעון מלווה נטו-הצמדה                             </v>
          </cell>
          <cell r="C174">
            <v>1255162.46</v>
          </cell>
        </row>
        <row r="175">
          <cell r="A175">
            <v>1711000110</v>
          </cell>
          <cell r="B175" t="str">
            <v xml:space="preserve">שכר תברואן                                        </v>
          </cell>
          <cell r="C175">
            <v>116275.44</v>
          </cell>
        </row>
        <row r="176">
          <cell r="A176">
            <v>1711000580</v>
          </cell>
          <cell r="B176" t="str">
            <v xml:space="preserve">הוצ' מינהל שונות                                  </v>
          </cell>
          <cell r="C176">
            <v>0</v>
          </cell>
        </row>
        <row r="177">
          <cell r="A177">
            <v>1711000930</v>
          </cell>
          <cell r="B177" t="str">
            <v xml:space="preserve">רכישת ציוד יסודי                                  </v>
          </cell>
          <cell r="C177">
            <v>506</v>
          </cell>
        </row>
        <row r="178">
          <cell r="A178">
            <v>1712300750</v>
          </cell>
          <cell r="B178" t="str">
            <v xml:space="preserve">איסוף וביעור אשפה                                 </v>
          </cell>
          <cell r="C178">
            <v>730644.56</v>
          </cell>
        </row>
        <row r="179">
          <cell r="A179">
            <v>1714200750</v>
          </cell>
          <cell r="B179" t="str">
            <v xml:space="preserve">שכר וטרינר                                        </v>
          </cell>
          <cell r="C179">
            <v>70645.5</v>
          </cell>
        </row>
        <row r="180">
          <cell r="A180">
            <v>1714300720</v>
          </cell>
          <cell r="B180" t="str">
            <v xml:space="preserve">מלחמה בכלבת-חומרים                                </v>
          </cell>
          <cell r="C180">
            <v>8017.5</v>
          </cell>
        </row>
        <row r="181">
          <cell r="A181">
            <v>1714300750</v>
          </cell>
          <cell r="B181" t="str">
            <v xml:space="preserve">אחזקת תחנת הסגר                                   </v>
          </cell>
          <cell r="C181">
            <v>557.54</v>
          </cell>
        </row>
        <row r="182">
          <cell r="A182">
            <v>1714300752</v>
          </cell>
          <cell r="B182" t="str">
            <v xml:space="preserve">אחזקת אתר אשפה                                    </v>
          </cell>
          <cell r="C182">
            <v>1268664.81</v>
          </cell>
        </row>
        <row r="183">
          <cell r="A183">
            <v>1715300720</v>
          </cell>
          <cell r="B183" t="str">
            <v xml:space="preserve">חומרי הדברה למזיקים                               </v>
          </cell>
          <cell r="C183">
            <v>30285.54</v>
          </cell>
        </row>
        <row r="184">
          <cell r="A184">
            <v>1721000110</v>
          </cell>
          <cell r="B184" t="str">
            <v xml:space="preserve">שכר רכז ופקידת בטחון                              </v>
          </cell>
          <cell r="C184">
            <v>370634.66</v>
          </cell>
        </row>
        <row r="185">
          <cell r="A185">
            <v>1721000111</v>
          </cell>
          <cell r="B185" t="str">
            <v xml:space="preserve">שכר רבש"צ                                         </v>
          </cell>
          <cell r="C185">
            <v>0</v>
          </cell>
        </row>
        <row r="186">
          <cell r="A186">
            <v>1721000470</v>
          </cell>
          <cell r="B186" t="str">
            <v xml:space="preserve">ציוד משרדי מתכלה - בטחון                          </v>
          </cell>
          <cell r="C186">
            <v>2205.2199999999998</v>
          </cell>
        </row>
        <row r="187">
          <cell r="A187">
            <v>1721000511</v>
          </cell>
          <cell r="B187" t="str">
            <v xml:space="preserve">ארוח וכיבודים                                     </v>
          </cell>
          <cell r="C187">
            <v>304</v>
          </cell>
        </row>
        <row r="188">
          <cell r="A188">
            <v>1721000531</v>
          </cell>
          <cell r="B188" t="str">
            <v xml:space="preserve">רכב מינהלי דלק ושמן                               </v>
          </cell>
          <cell r="C188">
            <v>21943.599999999999</v>
          </cell>
        </row>
        <row r="189">
          <cell r="A189">
            <v>1721000532</v>
          </cell>
          <cell r="B189" t="str">
            <v xml:space="preserve">רכב מינהלי תיקונים                                </v>
          </cell>
          <cell r="C189">
            <v>6236.95</v>
          </cell>
        </row>
        <row r="190">
          <cell r="A190">
            <v>1721000533</v>
          </cell>
          <cell r="B190" t="str">
            <v xml:space="preserve">רישוי וביטוח רכב                                  </v>
          </cell>
          <cell r="C190">
            <v>19961.7</v>
          </cell>
        </row>
        <row r="191">
          <cell r="A191">
            <v>1721000534</v>
          </cell>
          <cell r="B191" t="str">
            <v xml:space="preserve">החזר רכישת רכב                                    </v>
          </cell>
          <cell r="C191">
            <v>54367.91</v>
          </cell>
        </row>
        <row r="192">
          <cell r="A192">
            <v>1721000540</v>
          </cell>
          <cell r="B192" t="str">
            <v xml:space="preserve">הוצאות תקשורת                                     </v>
          </cell>
          <cell r="C192">
            <v>59745.53</v>
          </cell>
        </row>
        <row r="193">
          <cell r="A193">
            <v>1721000580</v>
          </cell>
          <cell r="B193" t="str">
            <v xml:space="preserve">הוצאות שונות                                      </v>
          </cell>
          <cell r="C193">
            <v>13383.99</v>
          </cell>
        </row>
        <row r="194">
          <cell r="A194">
            <v>1722000430</v>
          </cell>
          <cell r="B194" t="str">
            <v xml:space="preserve">אחזקת תאורת בטחון                                 </v>
          </cell>
          <cell r="C194">
            <v>108692</v>
          </cell>
        </row>
        <row r="195">
          <cell r="A195">
            <v>1722000731</v>
          </cell>
          <cell r="B195" t="str">
            <v xml:space="preserve">גיפים לבטחון                                      </v>
          </cell>
          <cell r="C195">
            <v>854304</v>
          </cell>
        </row>
        <row r="196">
          <cell r="A196">
            <v>1722000740</v>
          </cell>
          <cell r="B196" t="str">
            <v xml:space="preserve">רכישת כלים וציוד                                  </v>
          </cell>
          <cell r="C196">
            <v>0</v>
          </cell>
        </row>
        <row r="197">
          <cell r="A197">
            <v>1722000750</v>
          </cell>
          <cell r="B197" t="str">
            <v xml:space="preserve">ריסוסי גדרות                                      </v>
          </cell>
          <cell r="C197">
            <v>49250.96</v>
          </cell>
        </row>
        <row r="198">
          <cell r="A198">
            <v>1722000751</v>
          </cell>
          <cell r="B198" t="str">
            <v xml:space="preserve">תחזוקת מערכות כריזה                               </v>
          </cell>
          <cell r="C198">
            <v>2065</v>
          </cell>
        </row>
        <row r="199">
          <cell r="A199">
            <v>1722000752</v>
          </cell>
          <cell r="B199" t="str">
            <v xml:space="preserve">שמירת בי"ס                                        </v>
          </cell>
          <cell r="C199">
            <v>317442.56</v>
          </cell>
        </row>
        <row r="200">
          <cell r="A200">
            <v>1722000753</v>
          </cell>
          <cell r="B200" t="str">
            <v xml:space="preserve">תחזוקת מגורי שומרים                               </v>
          </cell>
          <cell r="C200">
            <v>43553.07</v>
          </cell>
        </row>
        <row r="201">
          <cell r="A201">
            <v>1722000754</v>
          </cell>
          <cell r="B201" t="str">
            <v xml:space="preserve">תחזוקת מוקד                                       </v>
          </cell>
          <cell r="C201">
            <v>12631.06</v>
          </cell>
        </row>
        <row r="202">
          <cell r="A202">
            <v>1722000755</v>
          </cell>
          <cell r="B202" t="str">
            <v xml:space="preserve">תחזוקת מתחם רגב                                   </v>
          </cell>
          <cell r="C202">
            <v>0</v>
          </cell>
        </row>
        <row r="203">
          <cell r="A203">
            <v>1722000770</v>
          </cell>
          <cell r="B203" t="str">
            <v xml:space="preserve">תאורת בטחון                                       </v>
          </cell>
          <cell r="C203">
            <v>275807</v>
          </cell>
        </row>
        <row r="204">
          <cell r="A204">
            <v>1723000740</v>
          </cell>
          <cell r="B204" t="str">
            <v xml:space="preserve">רכישת סוללות מכשירי קשר                           </v>
          </cell>
          <cell r="C204">
            <v>17000</v>
          </cell>
        </row>
        <row r="205">
          <cell r="A205">
            <v>1723000750</v>
          </cell>
          <cell r="B205" t="str">
            <v xml:space="preserve">תחזוקת מבנים ושערים                               </v>
          </cell>
          <cell r="C205">
            <v>47500</v>
          </cell>
        </row>
        <row r="206">
          <cell r="A206">
            <v>1723000751</v>
          </cell>
          <cell r="B206" t="str">
            <v xml:space="preserve">תחזוקת גדרות                                      </v>
          </cell>
          <cell r="C206">
            <v>150618.79999999999</v>
          </cell>
        </row>
        <row r="207">
          <cell r="A207">
            <v>1723000752</v>
          </cell>
          <cell r="B207" t="str">
            <v xml:space="preserve">תחזוקת דרכי בטחון                                 </v>
          </cell>
          <cell r="C207">
            <v>0</v>
          </cell>
        </row>
        <row r="208">
          <cell r="A208">
            <v>1723000753</v>
          </cell>
          <cell r="B208" t="str">
            <v xml:space="preserve">תחזוקת קיפודים                                    </v>
          </cell>
          <cell r="C208">
            <v>0</v>
          </cell>
        </row>
        <row r="209">
          <cell r="A209">
            <v>1723000754</v>
          </cell>
          <cell r="B209" t="str">
            <v xml:space="preserve">תחזוקת מגדלי שמירה                                </v>
          </cell>
          <cell r="C209">
            <v>0</v>
          </cell>
        </row>
        <row r="210">
          <cell r="A210">
            <v>1723000755</v>
          </cell>
          <cell r="B210" t="str">
            <v xml:space="preserve">תחזוקת עמדות שמירה                                </v>
          </cell>
          <cell r="C210">
            <v>0</v>
          </cell>
        </row>
        <row r="211">
          <cell r="A211">
            <v>1723000756</v>
          </cell>
          <cell r="B211" t="str">
            <v xml:space="preserve">תחזוקת מחסני נשק                                  </v>
          </cell>
          <cell r="C211">
            <v>28000</v>
          </cell>
        </row>
        <row r="212">
          <cell r="A212">
            <v>1723000757</v>
          </cell>
          <cell r="B212" t="str">
            <v xml:space="preserve">אחזקת מירסים                                      </v>
          </cell>
          <cell r="C212">
            <v>31935.7</v>
          </cell>
        </row>
        <row r="213">
          <cell r="A213">
            <v>1723000758</v>
          </cell>
          <cell r="B213" t="str">
            <v xml:space="preserve">אחזקת מטווח                                       </v>
          </cell>
          <cell r="C213">
            <v>9833.99</v>
          </cell>
        </row>
        <row r="214">
          <cell r="A214">
            <v>1723000810</v>
          </cell>
          <cell r="B214" t="str">
            <v xml:space="preserve">השתתפות בהג"א ארצי                                </v>
          </cell>
          <cell r="C214">
            <v>12989.64</v>
          </cell>
        </row>
        <row r="215">
          <cell r="A215">
            <v>1724000751</v>
          </cell>
          <cell r="B215" t="str">
            <v xml:space="preserve">תחזוקת ציוד כיבוי אש                              </v>
          </cell>
          <cell r="C215">
            <v>27458.23</v>
          </cell>
        </row>
        <row r="216">
          <cell r="A216">
            <v>1724000830</v>
          </cell>
          <cell r="B216" t="str">
            <v xml:space="preserve">השתתפות באגוד כיבוי                               </v>
          </cell>
          <cell r="C216">
            <v>45441</v>
          </cell>
        </row>
        <row r="217">
          <cell r="A217">
            <v>1724000930</v>
          </cell>
          <cell r="B217" t="str">
            <v xml:space="preserve">רכב כיבוי אש                                      </v>
          </cell>
          <cell r="C217">
            <v>0</v>
          </cell>
        </row>
        <row r="218">
          <cell r="A218">
            <v>1725000110</v>
          </cell>
          <cell r="B218" t="str">
            <v xml:space="preserve">שכר סייר שדות                                     </v>
          </cell>
          <cell r="C218">
            <v>67244.95</v>
          </cell>
        </row>
        <row r="219">
          <cell r="A219">
            <v>1725000531</v>
          </cell>
          <cell r="B219" t="str">
            <v xml:space="preserve">רכב מינהלי שמן ודלק                               </v>
          </cell>
          <cell r="C219">
            <v>13402.29</v>
          </cell>
        </row>
        <row r="220">
          <cell r="A220">
            <v>1725000532</v>
          </cell>
          <cell r="B220" t="str">
            <v xml:space="preserve">רכב מינהלי תיקונים                                </v>
          </cell>
          <cell r="C220">
            <v>26512.39</v>
          </cell>
        </row>
        <row r="221">
          <cell r="A221">
            <v>1725000533</v>
          </cell>
          <cell r="B221" t="str">
            <v xml:space="preserve">רישוי וביטוח רכב                                  </v>
          </cell>
          <cell r="C221">
            <v>21007</v>
          </cell>
        </row>
        <row r="222">
          <cell r="A222">
            <v>1727000440</v>
          </cell>
          <cell r="B222" t="str">
            <v xml:space="preserve">ביטוח מכשירי קשר                                  </v>
          </cell>
          <cell r="C222">
            <v>0</v>
          </cell>
        </row>
        <row r="223">
          <cell r="A223">
            <v>1727000731</v>
          </cell>
          <cell r="B223" t="str">
            <v xml:space="preserve">דלק לרכב המתמיד                                   </v>
          </cell>
          <cell r="C223">
            <v>0</v>
          </cell>
        </row>
        <row r="224">
          <cell r="A224">
            <v>1727000732</v>
          </cell>
          <cell r="B224" t="str">
            <v xml:space="preserve">תיקונים רכב המתמיד                                </v>
          </cell>
          <cell r="C224">
            <v>14443.5</v>
          </cell>
        </row>
        <row r="225">
          <cell r="A225">
            <v>1727000733</v>
          </cell>
          <cell r="B225" t="str">
            <v xml:space="preserve">רישוי וביטוח רכב                                  </v>
          </cell>
          <cell r="C225">
            <v>2244</v>
          </cell>
        </row>
        <row r="226">
          <cell r="A226">
            <v>1727000740</v>
          </cell>
          <cell r="B226" t="str">
            <v xml:space="preserve">ציוד מוטורולה                                     </v>
          </cell>
          <cell r="C226">
            <v>627.37</v>
          </cell>
        </row>
        <row r="227">
          <cell r="A227">
            <v>1727000741</v>
          </cell>
          <cell r="B227" t="str">
            <v xml:space="preserve">מתמיד                                             </v>
          </cell>
          <cell r="C227">
            <v>4205.45</v>
          </cell>
        </row>
        <row r="228">
          <cell r="A228">
            <v>1727000930</v>
          </cell>
          <cell r="B228" t="str">
            <v xml:space="preserve">רכישת ציוד יסודי                                  </v>
          </cell>
          <cell r="C228">
            <v>7610.6</v>
          </cell>
        </row>
        <row r="229">
          <cell r="A229">
            <v>1727000931</v>
          </cell>
          <cell r="B229" t="str">
            <v xml:space="preserve">רכישת ציוד פעוטונים                               </v>
          </cell>
          <cell r="C229">
            <v>23193.98</v>
          </cell>
        </row>
        <row r="230">
          <cell r="A230">
            <v>1729000780</v>
          </cell>
          <cell r="B230" t="str">
            <v xml:space="preserve">הוצ' לפעולות לשעת חרום                            </v>
          </cell>
          <cell r="C230">
            <v>0</v>
          </cell>
        </row>
        <row r="231">
          <cell r="A231">
            <v>1731000110</v>
          </cell>
          <cell r="B231" t="str">
            <v xml:space="preserve">שכר מהנדס ופקידות                                 </v>
          </cell>
          <cell r="C231">
            <v>726936.37</v>
          </cell>
        </row>
        <row r="232">
          <cell r="A232">
            <v>1731000470</v>
          </cell>
          <cell r="B232" t="str">
            <v xml:space="preserve">ציוד משרדי מתכלה                                  </v>
          </cell>
          <cell r="C232">
            <v>6330.97</v>
          </cell>
        </row>
        <row r="233">
          <cell r="A233">
            <v>1731000531</v>
          </cell>
          <cell r="B233" t="str">
            <v xml:space="preserve">רכב מינהלי דלק ושמן                               </v>
          </cell>
          <cell r="C233">
            <v>24630.21</v>
          </cell>
        </row>
        <row r="234">
          <cell r="A234">
            <v>1731000532</v>
          </cell>
          <cell r="B234" t="str">
            <v xml:space="preserve">רכב מינהלי תיקונים                                </v>
          </cell>
          <cell r="C234">
            <v>24382.95</v>
          </cell>
        </row>
        <row r="235">
          <cell r="A235">
            <v>1731000533</v>
          </cell>
          <cell r="B235" t="str">
            <v xml:space="preserve">ריזוי וביטוח רכב                                  </v>
          </cell>
          <cell r="C235">
            <v>14527.47</v>
          </cell>
        </row>
        <row r="236">
          <cell r="A236">
            <v>1731000534</v>
          </cell>
          <cell r="B236" t="str">
            <v xml:space="preserve">החזר רכישת רכב                                    </v>
          </cell>
          <cell r="C236">
            <v>65714.06</v>
          </cell>
        </row>
        <row r="237">
          <cell r="A237">
            <v>1731000540</v>
          </cell>
          <cell r="B237" t="str">
            <v xml:space="preserve">הוצאות תקשורת                                     </v>
          </cell>
          <cell r="C237">
            <v>30783.06</v>
          </cell>
        </row>
        <row r="238">
          <cell r="A238">
            <v>1731000740</v>
          </cell>
          <cell r="B238" t="str">
            <v xml:space="preserve">מדידות                                            </v>
          </cell>
          <cell r="C238">
            <v>0</v>
          </cell>
        </row>
        <row r="239">
          <cell r="A239">
            <v>1731000750</v>
          </cell>
          <cell r="B239" t="str">
            <v xml:space="preserve">יעוץ תכנוני פרוגרמה                               </v>
          </cell>
          <cell r="C239">
            <v>0</v>
          </cell>
        </row>
        <row r="240">
          <cell r="A240">
            <v>1731000930</v>
          </cell>
          <cell r="B240" t="str">
            <v xml:space="preserve">רכישת ציוד יסודי - מהנדס                          </v>
          </cell>
          <cell r="C240">
            <v>4824.04</v>
          </cell>
        </row>
        <row r="241">
          <cell r="A241">
            <v>1731000950</v>
          </cell>
          <cell r="B241" t="str">
            <v xml:space="preserve">תכנון תכנית אב מתאר                               </v>
          </cell>
          <cell r="C241">
            <v>0</v>
          </cell>
        </row>
        <row r="242">
          <cell r="A242">
            <v>1741000110</v>
          </cell>
          <cell r="B242" t="str">
            <v xml:space="preserve">שכ"ע מחלקת תחזוקה                                 </v>
          </cell>
          <cell r="C242">
            <v>755400.94000000006</v>
          </cell>
        </row>
        <row r="243">
          <cell r="A243">
            <v>1741000210</v>
          </cell>
          <cell r="B243" t="str">
            <v xml:space="preserve">שכ"ע פועלי תחזוקה                                 </v>
          </cell>
          <cell r="C243">
            <v>186020</v>
          </cell>
        </row>
        <row r="244">
          <cell r="A244">
            <v>1741000470</v>
          </cell>
          <cell r="B244" t="str">
            <v xml:space="preserve">ציוד משרדי מתכלה - תחזוקה                         </v>
          </cell>
          <cell r="C244">
            <v>3510.2</v>
          </cell>
        </row>
        <row r="245">
          <cell r="A245">
            <v>1741000511</v>
          </cell>
          <cell r="B245" t="str">
            <v xml:space="preserve">ארוח וכיבודים                                     </v>
          </cell>
          <cell r="C245">
            <v>428.6</v>
          </cell>
        </row>
        <row r="246">
          <cell r="A246">
            <v>1741000531</v>
          </cell>
          <cell r="B246" t="str">
            <v xml:space="preserve">רכב מינהלי דלק ושמן                               </v>
          </cell>
          <cell r="C246">
            <v>64510.89</v>
          </cell>
        </row>
        <row r="247">
          <cell r="A247">
            <v>1741000532</v>
          </cell>
          <cell r="B247" t="str">
            <v xml:space="preserve">רכב מינהלי תיקונים                                </v>
          </cell>
          <cell r="C247">
            <v>49060.39</v>
          </cell>
        </row>
        <row r="248">
          <cell r="A248">
            <v>1741000533</v>
          </cell>
          <cell r="B248" t="str">
            <v xml:space="preserve">רישוי וביטוח רכב                                  </v>
          </cell>
          <cell r="C248">
            <v>49407.83</v>
          </cell>
        </row>
        <row r="249">
          <cell r="A249">
            <v>1741000534</v>
          </cell>
          <cell r="B249" t="str">
            <v xml:space="preserve">החזר רכישת רכב                                    </v>
          </cell>
          <cell r="C249">
            <v>42610.75</v>
          </cell>
        </row>
        <row r="250">
          <cell r="A250">
            <v>1741000540</v>
          </cell>
          <cell r="B250" t="str">
            <v xml:space="preserve">הוצאות תקשורת                                     </v>
          </cell>
          <cell r="C250">
            <v>41624.51</v>
          </cell>
        </row>
        <row r="251">
          <cell r="A251">
            <v>1741000580</v>
          </cell>
          <cell r="B251" t="str">
            <v xml:space="preserve">הוצאות שונות                                      </v>
          </cell>
          <cell r="C251">
            <v>4755.6499999999996</v>
          </cell>
        </row>
        <row r="252">
          <cell r="A252">
            <v>1741000740</v>
          </cell>
          <cell r="B252" t="str">
            <v xml:space="preserve">כלים מכשירים וציוד                                </v>
          </cell>
          <cell r="C252">
            <v>7283.02</v>
          </cell>
        </row>
        <row r="253">
          <cell r="A253">
            <v>1741000780</v>
          </cell>
          <cell r="B253" t="str">
            <v xml:space="preserve">השכרת רכב                                         </v>
          </cell>
          <cell r="C253">
            <v>0</v>
          </cell>
        </row>
        <row r="254">
          <cell r="A254">
            <v>1741000930</v>
          </cell>
          <cell r="B254" t="str">
            <v xml:space="preserve">רכישת ציוד יסודי                                  </v>
          </cell>
          <cell r="C254">
            <v>3781.13</v>
          </cell>
        </row>
        <row r="255">
          <cell r="A255">
            <v>1743100750</v>
          </cell>
          <cell r="B255" t="str">
            <v xml:space="preserve">טאטוא כבישים ומדרכות                              </v>
          </cell>
          <cell r="C255">
            <v>0</v>
          </cell>
        </row>
        <row r="256">
          <cell r="A256">
            <v>1743100770</v>
          </cell>
          <cell r="B256" t="str">
            <v xml:space="preserve">תאורת צמתים                                       </v>
          </cell>
          <cell r="C256">
            <v>30770.86</v>
          </cell>
        </row>
        <row r="257">
          <cell r="A257">
            <v>1744000750</v>
          </cell>
          <cell r="B257" t="str">
            <v xml:space="preserve">אחזקת תאורה בישובים                               </v>
          </cell>
          <cell r="C257">
            <v>100208.7</v>
          </cell>
        </row>
        <row r="258">
          <cell r="A258">
            <v>1744000820</v>
          </cell>
          <cell r="B258" t="str">
            <v xml:space="preserve">השתתפות תאורה בישובים                             </v>
          </cell>
          <cell r="C258">
            <v>138178</v>
          </cell>
        </row>
        <row r="259">
          <cell r="A259">
            <v>1744500780</v>
          </cell>
          <cell r="B259" t="str">
            <v xml:space="preserve">מטה בטיחות                                        </v>
          </cell>
          <cell r="C259">
            <v>0</v>
          </cell>
        </row>
        <row r="260">
          <cell r="A260">
            <v>1745000110</v>
          </cell>
          <cell r="B260" t="str">
            <v xml:space="preserve">שכר עובד מערכת ביוב                               </v>
          </cell>
          <cell r="C260">
            <v>119094.35</v>
          </cell>
        </row>
        <row r="261">
          <cell r="A261">
            <v>1745000210</v>
          </cell>
          <cell r="B261" t="str">
            <v xml:space="preserve">שכר פועל מערכת ביוב                               </v>
          </cell>
          <cell r="C261">
            <v>0</v>
          </cell>
        </row>
        <row r="262">
          <cell r="A262">
            <v>1745000531</v>
          </cell>
          <cell r="B262" t="str">
            <v xml:space="preserve">רכב מינהלי דלק ושמן                               </v>
          </cell>
          <cell r="C262">
            <v>26263.27</v>
          </cell>
        </row>
        <row r="263">
          <cell r="A263">
            <v>1745000532</v>
          </cell>
          <cell r="B263" t="str">
            <v xml:space="preserve">רכב מינהלי תיקונים                                </v>
          </cell>
          <cell r="C263">
            <v>31135.18</v>
          </cell>
        </row>
        <row r="264">
          <cell r="A264">
            <v>1745000533</v>
          </cell>
          <cell r="B264" t="str">
            <v xml:space="preserve">רישוי וביטוח רכב                                  </v>
          </cell>
          <cell r="C264">
            <v>8273</v>
          </cell>
        </row>
        <row r="265">
          <cell r="A265">
            <v>1745000534</v>
          </cell>
          <cell r="B265" t="str">
            <v xml:space="preserve">החזר רכישת רכב                                    </v>
          </cell>
          <cell r="C265">
            <v>0</v>
          </cell>
        </row>
        <row r="266">
          <cell r="A266">
            <v>1745000720</v>
          </cell>
          <cell r="B266" t="str">
            <v xml:space="preserve">חומר ריסוס לביוב ובריכות                          </v>
          </cell>
          <cell r="C266">
            <v>2803.7</v>
          </cell>
        </row>
        <row r="267">
          <cell r="A267">
            <v>1745000740</v>
          </cell>
          <cell r="B267" t="str">
            <v xml:space="preserve">ציוד ומכשירים                                     </v>
          </cell>
          <cell r="C267">
            <v>525</v>
          </cell>
        </row>
        <row r="268">
          <cell r="A268">
            <v>1745000750</v>
          </cell>
          <cell r="B268" t="str">
            <v xml:space="preserve">טיפול בצנרת                                       </v>
          </cell>
          <cell r="C268">
            <v>69415.199999999997</v>
          </cell>
        </row>
        <row r="269">
          <cell r="A269">
            <v>1745000860</v>
          </cell>
          <cell r="B269" t="str">
            <v xml:space="preserve">הנחות ביוב                                        </v>
          </cell>
          <cell r="C269">
            <v>0</v>
          </cell>
        </row>
        <row r="270">
          <cell r="A270">
            <v>1746000733</v>
          </cell>
          <cell r="B270" t="str">
            <v xml:space="preserve">רישוי וביטוח טרקטורים                             </v>
          </cell>
          <cell r="C270">
            <v>145</v>
          </cell>
        </row>
        <row r="271">
          <cell r="A271">
            <v>1746000750</v>
          </cell>
          <cell r="B271" t="str">
            <v xml:space="preserve">גינון                                             </v>
          </cell>
          <cell r="C271">
            <v>28590.19</v>
          </cell>
        </row>
        <row r="272">
          <cell r="A272">
            <v>1746000751</v>
          </cell>
          <cell r="B272" t="str">
            <v xml:space="preserve">תחזוקת אנדרטה                                     </v>
          </cell>
          <cell r="C272">
            <v>101969.28</v>
          </cell>
        </row>
        <row r="273">
          <cell r="A273">
            <v>1746000770</v>
          </cell>
          <cell r="B273" t="str">
            <v xml:space="preserve">מים לגינון ציבורי                                 </v>
          </cell>
          <cell r="C273">
            <v>147004</v>
          </cell>
        </row>
        <row r="274">
          <cell r="A274">
            <v>1746000771</v>
          </cell>
          <cell r="B274" t="str">
            <v xml:space="preserve">מים אנדרטאות                                      </v>
          </cell>
          <cell r="C274">
            <v>22145.8</v>
          </cell>
        </row>
        <row r="275">
          <cell r="A275">
            <v>1746000820</v>
          </cell>
          <cell r="B275" t="str">
            <v xml:space="preserve">שיפור פני הכפר בישובים                            </v>
          </cell>
          <cell r="C275">
            <v>0</v>
          </cell>
        </row>
        <row r="276">
          <cell r="A276">
            <v>1747300751</v>
          </cell>
          <cell r="B276" t="str">
            <v xml:space="preserve">אחזקת בריכות שחיה                                 </v>
          </cell>
          <cell r="C276">
            <v>119573.61</v>
          </cell>
        </row>
        <row r="277">
          <cell r="A277">
            <v>1750000780</v>
          </cell>
          <cell r="B277" t="str">
            <v xml:space="preserve">טכסים וארועים                                     </v>
          </cell>
          <cell r="C277">
            <v>79097.62</v>
          </cell>
        </row>
        <row r="278">
          <cell r="A278">
            <v>1753000780</v>
          </cell>
          <cell r="B278" t="str">
            <v xml:space="preserve">פעולות אימוץ                                      </v>
          </cell>
          <cell r="C278">
            <v>4957</v>
          </cell>
        </row>
        <row r="279">
          <cell r="A279">
            <v>1757000780</v>
          </cell>
          <cell r="B279" t="str">
            <v xml:space="preserve">מנהלת תיירות                                      </v>
          </cell>
          <cell r="C279">
            <v>170241.66</v>
          </cell>
        </row>
        <row r="280">
          <cell r="A280">
            <v>1765000821</v>
          </cell>
          <cell r="B280" t="str">
            <v xml:space="preserve">הקצבות לארגון המועצות                             </v>
          </cell>
          <cell r="C280">
            <v>56830</v>
          </cell>
        </row>
        <row r="281">
          <cell r="A281">
            <v>1766000710</v>
          </cell>
          <cell r="B281" t="str">
            <v xml:space="preserve">נסיעות לישובים                                    </v>
          </cell>
          <cell r="C281">
            <v>10711</v>
          </cell>
        </row>
        <row r="282">
          <cell r="A282">
            <v>1766000750</v>
          </cell>
          <cell r="B282" t="str">
            <v xml:space="preserve">יעוץ ארגוני מורדות יהודה                          </v>
          </cell>
          <cell r="C282">
            <v>0</v>
          </cell>
        </row>
        <row r="283">
          <cell r="A283">
            <v>1766000751</v>
          </cell>
          <cell r="B283" t="str">
            <v xml:space="preserve">יעוץ ארגוני                                       </v>
          </cell>
          <cell r="C283">
            <v>7498</v>
          </cell>
        </row>
        <row r="284">
          <cell r="A284">
            <v>1766000820</v>
          </cell>
          <cell r="B284" t="str">
            <v xml:space="preserve">הקצבות לועדים מקומיים                             </v>
          </cell>
          <cell r="C284">
            <v>543553.94999999995</v>
          </cell>
        </row>
        <row r="285">
          <cell r="A285">
            <v>1766000821</v>
          </cell>
          <cell r="B285" t="str">
            <v xml:space="preserve">השת' בכספומאט ווידיואמט                           </v>
          </cell>
          <cell r="C285">
            <v>64197.32</v>
          </cell>
        </row>
        <row r="286">
          <cell r="A286">
            <v>1766000822</v>
          </cell>
          <cell r="B286" t="str">
            <v xml:space="preserve">הקצבות מפגש הבקעה                                 </v>
          </cell>
          <cell r="C286">
            <v>50882</v>
          </cell>
        </row>
        <row r="287">
          <cell r="A287">
            <v>1766000823</v>
          </cell>
          <cell r="B287" t="str">
            <v xml:space="preserve">עבודת נוער בישובים                                </v>
          </cell>
          <cell r="C287">
            <v>0</v>
          </cell>
        </row>
        <row r="288">
          <cell r="A288">
            <v>1766000824</v>
          </cell>
          <cell r="B288" t="str">
            <v xml:space="preserve">מכללות ומכינות                                    </v>
          </cell>
          <cell r="C288">
            <v>715588.6</v>
          </cell>
        </row>
        <row r="289">
          <cell r="A289">
            <v>1769900750</v>
          </cell>
          <cell r="B289" t="str">
            <v xml:space="preserve">יעוץ משפטי חוק גל                                 </v>
          </cell>
          <cell r="C289">
            <v>0</v>
          </cell>
        </row>
        <row r="290">
          <cell r="A290">
            <v>1769900820</v>
          </cell>
          <cell r="B290" t="str">
            <v xml:space="preserve">השתתפות בחוק גל                                   </v>
          </cell>
          <cell r="C290">
            <v>0</v>
          </cell>
        </row>
        <row r="291">
          <cell r="A291">
            <v>1771000110</v>
          </cell>
          <cell r="B291" t="str">
            <v xml:space="preserve">שכר רכז תשתיות                                    </v>
          </cell>
          <cell r="C291">
            <v>254189.22</v>
          </cell>
        </row>
        <row r="292">
          <cell r="A292">
            <v>1771000470</v>
          </cell>
          <cell r="B292" t="str">
            <v xml:space="preserve">ציוד משרדי מתכלה - פיתוח                          </v>
          </cell>
          <cell r="C292">
            <v>383.8</v>
          </cell>
        </row>
        <row r="293">
          <cell r="A293">
            <v>1771000540</v>
          </cell>
          <cell r="B293" t="str">
            <v xml:space="preserve">הוצאות תקשורת                                     </v>
          </cell>
          <cell r="C293">
            <v>2534.02</v>
          </cell>
        </row>
        <row r="294">
          <cell r="A294">
            <v>1771000580</v>
          </cell>
          <cell r="B294" t="str">
            <v xml:space="preserve">הוצאות שונות                                      </v>
          </cell>
          <cell r="C294">
            <v>314.76</v>
          </cell>
        </row>
        <row r="295">
          <cell r="A295">
            <v>1771000820</v>
          </cell>
          <cell r="B295" t="str">
            <v xml:space="preserve">השתתפות במס"ק                                     </v>
          </cell>
          <cell r="C295">
            <v>80000</v>
          </cell>
        </row>
        <row r="296">
          <cell r="A296">
            <v>1772000820</v>
          </cell>
          <cell r="B296" t="str">
            <v xml:space="preserve">השתת' במנהלת תעשיה                                </v>
          </cell>
          <cell r="C296">
            <v>30000</v>
          </cell>
        </row>
        <row r="297">
          <cell r="A297">
            <v>1791000110</v>
          </cell>
          <cell r="B297" t="str">
            <v xml:space="preserve">שכר ועדה חקלאית                                   </v>
          </cell>
          <cell r="C297">
            <v>103186.15</v>
          </cell>
        </row>
        <row r="298">
          <cell r="A298">
            <v>1791000470</v>
          </cell>
          <cell r="B298" t="str">
            <v xml:space="preserve">ציוד משרדי מתכלה - ועדה חקלאית                    </v>
          </cell>
          <cell r="C298">
            <v>4335.04</v>
          </cell>
        </row>
        <row r="299">
          <cell r="A299">
            <v>1791000511</v>
          </cell>
          <cell r="B299" t="str">
            <v xml:space="preserve">ארוח וכיבודים                                     </v>
          </cell>
          <cell r="C299">
            <v>1733.3</v>
          </cell>
        </row>
        <row r="300">
          <cell r="A300">
            <v>1791000512</v>
          </cell>
          <cell r="B300" t="str">
            <v xml:space="preserve">הוצאות נסיעה                                      </v>
          </cell>
          <cell r="C300">
            <v>0</v>
          </cell>
        </row>
        <row r="301">
          <cell r="A301">
            <v>1791000531</v>
          </cell>
          <cell r="B301" t="str">
            <v xml:space="preserve">רכב מינהלי דלק ושמן                               </v>
          </cell>
          <cell r="C301">
            <v>11129.07</v>
          </cell>
        </row>
        <row r="302">
          <cell r="A302">
            <v>1791000532</v>
          </cell>
          <cell r="B302" t="str">
            <v xml:space="preserve">רכב מינהלי תיקונים                                </v>
          </cell>
          <cell r="C302">
            <v>8669.08</v>
          </cell>
        </row>
        <row r="303">
          <cell r="A303">
            <v>1791000533</v>
          </cell>
          <cell r="B303" t="str">
            <v xml:space="preserve">רישוי וביטוח רכב                                  </v>
          </cell>
          <cell r="C303">
            <v>6448.88</v>
          </cell>
        </row>
        <row r="304">
          <cell r="A304">
            <v>1791000534</v>
          </cell>
          <cell r="B304" t="str">
            <v xml:space="preserve">החזר רכישת רכב                                    </v>
          </cell>
          <cell r="C304">
            <v>16978.71</v>
          </cell>
        </row>
        <row r="305">
          <cell r="A305">
            <v>1791000540</v>
          </cell>
          <cell r="B305" t="str">
            <v xml:space="preserve">הוצאות תקשורת                                     </v>
          </cell>
          <cell r="C305">
            <v>4945.5200000000004</v>
          </cell>
        </row>
        <row r="306">
          <cell r="A306">
            <v>1791000580</v>
          </cell>
          <cell r="B306" t="str">
            <v xml:space="preserve">הוצאות ארגוניות שונות                             </v>
          </cell>
          <cell r="C306">
            <v>9945.76</v>
          </cell>
        </row>
        <row r="307">
          <cell r="A307">
            <v>1792000110</v>
          </cell>
          <cell r="B307" t="str">
            <v xml:space="preserve">שכר  עובדי שרות שדה                               </v>
          </cell>
          <cell r="C307">
            <v>0</v>
          </cell>
        </row>
        <row r="308">
          <cell r="A308">
            <v>1792000531</v>
          </cell>
          <cell r="B308" t="str">
            <v xml:space="preserve">רכב מינהלי דלק ושמן                               </v>
          </cell>
          <cell r="C308">
            <v>0</v>
          </cell>
        </row>
        <row r="309">
          <cell r="A309">
            <v>1792000532</v>
          </cell>
          <cell r="B309" t="str">
            <v xml:space="preserve">רכב מינהלי תיקונים                                </v>
          </cell>
          <cell r="C309">
            <v>0</v>
          </cell>
        </row>
        <row r="310">
          <cell r="A310">
            <v>1792000533</v>
          </cell>
          <cell r="B310" t="str">
            <v xml:space="preserve">רישוי וביטוח רכב                                  </v>
          </cell>
          <cell r="C310">
            <v>0</v>
          </cell>
        </row>
        <row r="311">
          <cell r="A311">
            <v>1794000110</v>
          </cell>
          <cell r="B311" t="str">
            <v xml:space="preserve">שכר מעבדת שרות שדה                                </v>
          </cell>
          <cell r="C311">
            <v>331339.51</v>
          </cell>
        </row>
        <row r="312">
          <cell r="A312">
            <v>1794000540</v>
          </cell>
          <cell r="B312" t="str">
            <v xml:space="preserve">הוצאות תקשורת                                     </v>
          </cell>
          <cell r="C312">
            <v>4550.68</v>
          </cell>
        </row>
        <row r="313">
          <cell r="A313">
            <v>1794000740</v>
          </cell>
          <cell r="B313" t="str">
            <v xml:space="preserve">הוצאות והשקעות מעבדה                              </v>
          </cell>
          <cell r="C313">
            <v>50825.23</v>
          </cell>
        </row>
        <row r="314">
          <cell r="A314">
            <v>1794000741</v>
          </cell>
          <cell r="B314" t="str">
            <v xml:space="preserve">השתת' המועצה בשרות שדה                            </v>
          </cell>
          <cell r="C314">
            <v>0</v>
          </cell>
        </row>
        <row r="315">
          <cell r="A315">
            <v>1796000830</v>
          </cell>
          <cell r="B315" t="str">
            <v xml:space="preserve">הקצבות לרשות הניקוז                               </v>
          </cell>
          <cell r="C315">
            <v>778433</v>
          </cell>
        </row>
        <row r="316">
          <cell r="A316">
            <v>1811000110</v>
          </cell>
          <cell r="B316" t="str">
            <v xml:space="preserve">שכר רכז ופקידה                                    </v>
          </cell>
          <cell r="C316">
            <v>220148.24</v>
          </cell>
        </row>
        <row r="317">
          <cell r="A317">
            <v>1811000470</v>
          </cell>
          <cell r="B317" t="str">
            <v xml:space="preserve">ציוד משרדי מתכלה - חינוך                          </v>
          </cell>
          <cell r="C317">
            <v>1786.8</v>
          </cell>
        </row>
        <row r="318">
          <cell r="A318">
            <v>1811000511</v>
          </cell>
          <cell r="B318" t="str">
            <v xml:space="preserve">ארוח וכיבודים                                     </v>
          </cell>
          <cell r="C318">
            <v>1240.44</v>
          </cell>
        </row>
        <row r="319">
          <cell r="A319">
            <v>1811000531</v>
          </cell>
          <cell r="B319" t="str">
            <v xml:space="preserve">רכב מינהלי דלק ושמן                               </v>
          </cell>
          <cell r="C319">
            <v>8632.27</v>
          </cell>
        </row>
        <row r="320">
          <cell r="A320">
            <v>1811000532</v>
          </cell>
          <cell r="B320" t="str">
            <v xml:space="preserve">רכב מינהלי תיקונים                                </v>
          </cell>
          <cell r="C320">
            <v>1856.21</v>
          </cell>
        </row>
        <row r="321">
          <cell r="A321">
            <v>1811000533</v>
          </cell>
          <cell r="B321" t="str">
            <v xml:space="preserve">רישוי וביטוח רכב                                  </v>
          </cell>
          <cell r="C321">
            <v>0</v>
          </cell>
        </row>
        <row r="322">
          <cell r="A322">
            <v>1811000534</v>
          </cell>
          <cell r="B322" t="str">
            <v xml:space="preserve">החזר רכישת רכב                                    </v>
          </cell>
          <cell r="C322">
            <v>33640.559999999998</v>
          </cell>
        </row>
        <row r="323">
          <cell r="A323">
            <v>1811000540</v>
          </cell>
          <cell r="B323" t="str">
            <v xml:space="preserve">הוצאות תקשורת                                     </v>
          </cell>
          <cell r="C323">
            <v>5678.12</v>
          </cell>
        </row>
        <row r="324">
          <cell r="A324">
            <v>1811000570</v>
          </cell>
          <cell r="B324" t="str">
            <v xml:space="preserve">מיכון ועיבדו נתונים                               </v>
          </cell>
          <cell r="C324">
            <v>1756.6</v>
          </cell>
        </row>
        <row r="325">
          <cell r="A325">
            <v>1811000580</v>
          </cell>
          <cell r="B325" t="str">
            <v xml:space="preserve">הוצאות ארגוניות שונות                             </v>
          </cell>
          <cell r="C325">
            <v>4093.42</v>
          </cell>
        </row>
        <row r="326">
          <cell r="A326">
            <v>1812200110</v>
          </cell>
          <cell r="B326" t="str">
            <v xml:space="preserve">שכ"ע ע.גננות וסייעות                              </v>
          </cell>
          <cell r="C326">
            <v>1309509.3999999999</v>
          </cell>
        </row>
        <row r="327">
          <cell r="A327">
            <v>1812200540</v>
          </cell>
          <cell r="B327" t="str">
            <v xml:space="preserve">הוצאות תקשורת                                     </v>
          </cell>
          <cell r="C327">
            <v>6783.77</v>
          </cell>
        </row>
        <row r="328">
          <cell r="A328">
            <v>1812200580</v>
          </cell>
          <cell r="B328" t="str">
            <v xml:space="preserve">הוצאות מטבח הזנה                                  </v>
          </cell>
          <cell r="C328">
            <v>80285.399999999994</v>
          </cell>
        </row>
        <row r="329">
          <cell r="A329">
            <v>1812200710</v>
          </cell>
          <cell r="B329" t="str">
            <v xml:space="preserve">הסעות גנים וסל תרבות                              </v>
          </cell>
          <cell r="C329">
            <v>56261.96</v>
          </cell>
        </row>
        <row r="330">
          <cell r="A330">
            <v>1812200711</v>
          </cell>
          <cell r="B330" t="str">
            <v xml:space="preserve">הסעות ע.גננות וגננות                              </v>
          </cell>
          <cell r="C330">
            <v>55493.279999999999</v>
          </cell>
        </row>
        <row r="331">
          <cell r="A331">
            <v>1812200820</v>
          </cell>
          <cell r="B331" t="str">
            <v xml:space="preserve">הקצבות לגני ילדים                                 </v>
          </cell>
          <cell r="C331">
            <v>104022.94</v>
          </cell>
        </row>
        <row r="332">
          <cell r="A332">
            <v>1812200821</v>
          </cell>
          <cell r="B332" t="str">
            <v xml:space="preserve">הוצאות לפעולות גנ"י                               </v>
          </cell>
          <cell r="C332">
            <v>127195.25</v>
          </cell>
        </row>
        <row r="333">
          <cell r="A333">
            <v>1812300810</v>
          </cell>
          <cell r="B333" t="str">
            <v xml:space="preserve">גננות עובדות מדינה                                </v>
          </cell>
          <cell r="C333">
            <v>984962.64</v>
          </cell>
        </row>
        <row r="334">
          <cell r="A334">
            <v>1813200110</v>
          </cell>
          <cell r="B334" t="str">
            <v xml:space="preserve">שכר מזכירים ושרתים                                </v>
          </cell>
          <cell r="C334">
            <v>801702.14</v>
          </cell>
        </row>
        <row r="335">
          <cell r="A335">
            <v>1813200440</v>
          </cell>
          <cell r="B335" t="str">
            <v xml:space="preserve">ביטוחי תלמידים                                    </v>
          </cell>
          <cell r="C335">
            <v>17780.009999999998</v>
          </cell>
        </row>
        <row r="336">
          <cell r="A336">
            <v>1813200710</v>
          </cell>
          <cell r="B336" t="str">
            <v xml:space="preserve">הסעות טיולים                                      </v>
          </cell>
          <cell r="C336">
            <v>0</v>
          </cell>
        </row>
        <row r="337">
          <cell r="A337">
            <v>1813200711</v>
          </cell>
          <cell r="B337" t="str">
            <v xml:space="preserve">הסעות תלמידים תחרויות                             </v>
          </cell>
          <cell r="C337">
            <v>0</v>
          </cell>
        </row>
        <row r="338">
          <cell r="A338">
            <v>1813200716</v>
          </cell>
          <cell r="B338" t="str">
            <v xml:space="preserve">הסעות ישיבות פדגוגיות                             </v>
          </cell>
          <cell r="C338">
            <v>15359.14</v>
          </cell>
        </row>
        <row r="339">
          <cell r="A339">
            <v>1813200720</v>
          </cell>
          <cell r="B339" t="str">
            <v xml:space="preserve">תקציב שוטף גפנים                                  </v>
          </cell>
          <cell r="C339">
            <v>126584.03</v>
          </cell>
        </row>
        <row r="340">
          <cell r="A340">
            <v>1813200740</v>
          </cell>
          <cell r="B340" t="str">
            <v xml:space="preserve">מחשבים                                            </v>
          </cell>
          <cell r="C340">
            <v>0</v>
          </cell>
        </row>
        <row r="341">
          <cell r="A341">
            <v>1813200750</v>
          </cell>
          <cell r="B341" t="str">
            <v xml:space="preserve">נקיון ביה"ס                                       </v>
          </cell>
          <cell r="C341">
            <v>110468</v>
          </cell>
        </row>
        <row r="342">
          <cell r="A342">
            <v>1813200751</v>
          </cell>
          <cell r="B342" t="str">
            <v xml:space="preserve">בטיחות בדרכים                                     </v>
          </cell>
          <cell r="C342">
            <v>0</v>
          </cell>
        </row>
        <row r="343">
          <cell r="A343">
            <v>1813200780</v>
          </cell>
          <cell r="B343" t="str">
            <v xml:space="preserve">הוצאות לפעולות ביה"ס                              </v>
          </cell>
          <cell r="C343">
            <v>81246.600000000006</v>
          </cell>
        </row>
        <row r="344">
          <cell r="A344">
            <v>1813200781</v>
          </cell>
          <cell r="B344" t="str">
            <v xml:space="preserve">גינון ביה"ס                                       </v>
          </cell>
          <cell r="C344">
            <v>-3534</v>
          </cell>
          <cell r="D344">
            <v>0</v>
          </cell>
        </row>
        <row r="345">
          <cell r="A345">
            <v>1813200782</v>
          </cell>
          <cell r="B345" t="str">
            <v xml:space="preserve">מרכזיה פדגוגית                                    </v>
          </cell>
          <cell r="C345">
            <v>0</v>
          </cell>
        </row>
        <row r="346">
          <cell r="A346">
            <v>1813200783</v>
          </cell>
          <cell r="B346" t="str">
            <v xml:space="preserve">שח"ק בי"ס ניסוי                                   </v>
          </cell>
          <cell r="C346">
            <v>77717</v>
          </cell>
        </row>
        <row r="347">
          <cell r="A347">
            <v>1813200820</v>
          </cell>
          <cell r="B347" t="str">
            <v xml:space="preserve">הקצבות ש.אליהו י.חוץ                              </v>
          </cell>
          <cell r="C347">
            <v>238240.5</v>
          </cell>
        </row>
        <row r="348">
          <cell r="A348">
            <v>1813200821</v>
          </cell>
          <cell r="B348" t="str">
            <v xml:space="preserve">קרן קרב                                           </v>
          </cell>
          <cell r="C348">
            <v>111338.7</v>
          </cell>
        </row>
        <row r="349">
          <cell r="A349">
            <v>1815200820</v>
          </cell>
          <cell r="B349" t="str">
            <v xml:space="preserve">הקצבות לבי"ס על יסודי                             </v>
          </cell>
          <cell r="C349">
            <v>77608</v>
          </cell>
        </row>
        <row r="350">
          <cell r="A350">
            <v>1815200821</v>
          </cell>
          <cell r="B350" t="str">
            <v xml:space="preserve">הקצבות לעמותת ירדן                                </v>
          </cell>
          <cell r="C350">
            <v>0</v>
          </cell>
        </row>
        <row r="351">
          <cell r="A351">
            <v>1817300110</v>
          </cell>
          <cell r="B351" t="str">
            <v xml:space="preserve">שכר פסיכולוג                                      </v>
          </cell>
          <cell r="C351">
            <v>241952.31</v>
          </cell>
        </row>
        <row r="352">
          <cell r="A352">
            <v>1817300470</v>
          </cell>
          <cell r="B352" t="str">
            <v xml:space="preserve">ציוד משרדי מתכלה - ש. פסיכלוגי                    </v>
          </cell>
          <cell r="C352">
            <v>1139.3399999999999</v>
          </cell>
        </row>
        <row r="353">
          <cell r="A353">
            <v>1817300531</v>
          </cell>
          <cell r="B353" t="str">
            <v xml:space="preserve">רכב מינהלי דלק ושמן                               </v>
          </cell>
          <cell r="C353">
            <v>11478.11</v>
          </cell>
        </row>
        <row r="354">
          <cell r="A354">
            <v>1817300532</v>
          </cell>
          <cell r="B354" t="str">
            <v xml:space="preserve">רכב מינהלי תיקונים                                </v>
          </cell>
          <cell r="C354">
            <v>16508.53</v>
          </cell>
        </row>
        <row r="355">
          <cell r="A355">
            <v>1817300533</v>
          </cell>
          <cell r="B355" t="str">
            <v xml:space="preserve">רישוי וביטוח רכב                                  </v>
          </cell>
          <cell r="C355">
            <v>25610.98</v>
          </cell>
        </row>
        <row r="356">
          <cell r="A356">
            <v>1817300534</v>
          </cell>
          <cell r="B356" t="str">
            <v xml:space="preserve">החזר רכישת רכב                                    </v>
          </cell>
          <cell r="C356">
            <v>24206.86</v>
          </cell>
        </row>
        <row r="357">
          <cell r="A357">
            <v>1817300540</v>
          </cell>
          <cell r="B357" t="str">
            <v xml:space="preserve">הוצאות תקשורת                                     </v>
          </cell>
          <cell r="C357">
            <v>941.16</v>
          </cell>
        </row>
        <row r="358">
          <cell r="A358">
            <v>1817300750</v>
          </cell>
          <cell r="B358" t="str">
            <v xml:space="preserve">יעוץ והדרכת פסיכולוג                              </v>
          </cell>
          <cell r="C358">
            <v>21422.1</v>
          </cell>
        </row>
        <row r="359">
          <cell r="A359">
            <v>1817600110</v>
          </cell>
          <cell r="B359" t="str">
            <v xml:space="preserve">שכ"ע מלווה                                        </v>
          </cell>
          <cell r="C359">
            <v>290416.14999999997</v>
          </cell>
        </row>
        <row r="360">
          <cell r="A360">
            <v>1817600780</v>
          </cell>
          <cell r="B360" t="str">
            <v xml:space="preserve">הוצאות רווחה חינוכית                              </v>
          </cell>
          <cell r="C360">
            <v>13842</v>
          </cell>
        </row>
        <row r="361">
          <cell r="A361">
            <v>1817600781</v>
          </cell>
          <cell r="B361" t="str">
            <v xml:space="preserve">מרכז חמד                                          </v>
          </cell>
          <cell r="C361">
            <v>0</v>
          </cell>
        </row>
        <row r="362">
          <cell r="A362">
            <v>1817800709</v>
          </cell>
          <cell r="B362" t="str">
            <v xml:space="preserve">הסעת תלמידים מיוחד                                </v>
          </cell>
          <cell r="C362">
            <v>20365.96</v>
          </cell>
        </row>
        <row r="363">
          <cell r="A363">
            <v>1817800710</v>
          </cell>
          <cell r="B363" t="str">
            <v xml:space="preserve">הסעת תלמידים                                      </v>
          </cell>
          <cell r="C363">
            <v>5654077.1500000004</v>
          </cell>
        </row>
        <row r="364">
          <cell r="A364">
            <v>1817800711</v>
          </cell>
          <cell r="B364" t="str">
            <v xml:space="preserve">הסעת מורים                                        </v>
          </cell>
          <cell r="C364">
            <v>909800.62</v>
          </cell>
        </row>
        <row r="365">
          <cell r="A365">
            <v>1817800712</v>
          </cell>
          <cell r="B365" t="str">
            <v xml:space="preserve">הסעת סיעות ח.מיוחד                                </v>
          </cell>
          <cell r="C365">
            <v>67094.710000000006</v>
          </cell>
        </row>
        <row r="366">
          <cell r="A366">
            <v>1817800850</v>
          </cell>
          <cell r="B366" t="str">
            <v xml:space="preserve">מילגות                                            </v>
          </cell>
          <cell r="C366">
            <v>1800</v>
          </cell>
        </row>
        <row r="367">
          <cell r="A367">
            <v>1823000110</v>
          </cell>
          <cell r="B367" t="str">
            <v xml:space="preserve">שכר ספרניות                                       </v>
          </cell>
          <cell r="C367">
            <v>175541.96</v>
          </cell>
        </row>
        <row r="368">
          <cell r="A368">
            <v>1823000540</v>
          </cell>
          <cell r="B368" t="str">
            <v xml:space="preserve">הוצאות תקשורת                                     </v>
          </cell>
          <cell r="C368">
            <v>159.18</v>
          </cell>
        </row>
        <row r="369">
          <cell r="A369">
            <v>1823000580</v>
          </cell>
          <cell r="B369" t="str">
            <v xml:space="preserve">הוצאות אחזקת ספרים                                </v>
          </cell>
          <cell r="C369">
            <v>26530.78</v>
          </cell>
        </row>
        <row r="370">
          <cell r="A370">
            <v>1823000720</v>
          </cell>
          <cell r="B370" t="str">
            <v xml:space="preserve">ספרים                                             </v>
          </cell>
          <cell r="C370">
            <v>0</v>
          </cell>
        </row>
        <row r="371">
          <cell r="A371">
            <v>1824000442</v>
          </cell>
          <cell r="B371" t="str">
            <v xml:space="preserve">שיפוי נזקים-מתנ"ס                                 </v>
          </cell>
          <cell r="C371">
            <v>75398.899999999994</v>
          </cell>
        </row>
        <row r="372">
          <cell r="A372">
            <v>1824000780</v>
          </cell>
          <cell r="B372" t="str">
            <v xml:space="preserve">פעולות נוער וחיילים                               </v>
          </cell>
          <cell r="C372">
            <v>6154</v>
          </cell>
        </row>
        <row r="373">
          <cell r="A373">
            <v>1824000820</v>
          </cell>
          <cell r="B373" t="str">
            <v xml:space="preserve">הקצבה למתנ"ס                                      </v>
          </cell>
          <cell r="C373">
            <v>608000</v>
          </cell>
        </row>
        <row r="374">
          <cell r="A374">
            <v>1826400751</v>
          </cell>
          <cell r="B374" t="str">
            <v xml:space="preserve">אחזקת מבנה פיס קהילתי                             </v>
          </cell>
          <cell r="C374">
            <v>385454.9</v>
          </cell>
        </row>
        <row r="375">
          <cell r="A375">
            <v>1827000780</v>
          </cell>
          <cell r="B375" t="str">
            <v xml:space="preserve">תרבות תורנית                                      </v>
          </cell>
          <cell r="C375">
            <v>60100</v>
          </cell>
        </row>
        <row r="376">
          <cell r="A376">
            <v>1829200750</v>
          </cell>
          <cell r="B376" t="str">
            <v xml:space="preserve">אחזקת מגרש כדורגל                                 </v>
          </cell>
          <cell r="C376">
            <v>21009.65</v>
          </cell>
        </row>
        <row r="377">
          <cell r="A377">
            <v>1829200751</v>
          </cell>
          <cell r="B377" t="str">
            <v xml:space="preserve">עמותת כדורגל                                      </v>
          </cell>
          <cell r="C377">
            <v>60000</v>
          </cell>
        </row>
        <row r="378">
          <cell r="A378">
            <v>1832200512</v>
          </cell>
          <cell r="B378" t="str">
            <v xml:space="preserve">נסיעות ואשל כלליות                                </v>
          </cell>
          <cell r="C378">
            <v>0</v>
          </cell>
        </row>
        <row r="379">
          <cell r="A379">
            <v>1832200710</v>
          </cell>
          <cell r="B379" t="str">
            <v xml:space="preserve">הובלת תרופות ובדיקות                              </v>
          </cell>
          <cell r="C379">
            <v>0</v>
          </cell>
        </row>
        <row r="380">
          <cell r="A380">
            <v>1832200750</v>
          </cell>
          <cell r="B380" t="str">
            <v xml:space="preserve">עבודה קבלנית מרפא בדיבור                          </v>
          </cell>
          <cell r="C380">
            <v>0</v>
          </cell>
        </row>
        <row r="381">
          <cell r="A381">
            <v>1836100731</v>
          </cell>
          <cell r="B381" t="str">
            <v xml:space="preserve">רכב מינהלי דלק ושמן                               </v>
          </cell>
          <cell r="C381">
            <v>13983.31</v>
          </cell>
        </row>
        <row r="382">
          <cell r="A382">
            <v>1836100732</v>
          </cell>
          <cell r="B382" t="str">
            <v xml:space="preserve">רכב מינהלי תיקונים                                </v>
          </cell>
          <cell r="C382">
            <v>15500</v>
          </cell>
        </row>
        <row r="383">
          <cell r="A383">
            <v>1836100733</v>
          </cell>
          <cell r="B383" t="str">
            <v xml:space="preserve">רישוי וביטוח רכב                                  </v>
          </cell>
          <cell r="C383">
            <v>51647.64</v>
          </cell>
        </row>
        <row r="384">
          <cell r="A384">
            <v>1836100751</v>
          </cell>
          <cell r="B384" t="str">
            <v xml:space="preserve">פינויי אמבולנס-(סגור)                             </v>
          </cell>
          <cell r="C384">
            <v>0</v>
          </cell>
        </row>
        <row r="385">
          <cell r="A385">
            <v>1836100780</v>
          </cell>
          <cell r="B385" t="str">
            <v xml:space="preserve">שרות נטלי                                         </v>
          </cell>
          <cell r="C385">
            <v>11836.55</v>
          </cell>
        </row>
        <row r="386">
          <cell r="A386">
            <v>1836100781</v>
          </cell>
          <cell r="B386" t="str">
            <v xml:space="preserve">אחזקת תחנת מד"א                                   </v>
          </cell>
          <cell r="C386">
            <v>149552.09</v>
          </cell>
        </row>
        <row r="387">
          <cell r="A387">
            <v>1836100930</v>
          </cell>
          <cell r="B387" t="str">
            <v xml:space="preserve">רכישת ציוד יסודי                                  </v>
          </cell>
          <cell r="C387">
            <v>0</v>
          </cell>
        </row>
        <row r="388">
          <cell r="A388">
            <v>1841000110</v>
          </cell>
          <cell r="B388" t="str">
            <v xml:space="preserve">שכר עובדות רווחה                                  </v>
          </cell>
          <cell r="C388">
            <v>369872.55</v>
          </cell>
        </row>
        <row r="389">
          <cell r="A389">
            <v>1841000470</v>
          </cell>
          <cell r="B389" t="str">
            <v xml:space="preserve">ציוד משרדי מתכלה - רווחה                          </v>
          </cell>
          <cell r="C389">
            <v>4038.8</v>
          </cell>
        </row>
        <row r="390">
          <cell r="A390">
            <v>1841000511</v>
          </cell>
          <cell r="B390" t="str">
            <v xml:space="preserve">ארוח וכיבודים                                     </v>
          </cell>
          <cell r="C390">
            <v>132.5</v>
          </cell>
        </row>
        <row r="391">
          <cell r="A391">
            <v>1841000512</v>
          </cell>
          <cell r="B391" t="str">
            <v xml:space="preserve">נסיעות ואשל כלליות                                </v>
          </cell>
          <cell r="C391">
            <v>6352.05</v>
          </cell>
        </row>
        <row r="392">
          <cell r="A392">
            <v>1841000531</v>
          </cell>
          <cell r="B392" t="str">
            <v xml:space="preserve">רכב מינהלי דלק ושמן                               </v>
          </cell>
          <cell r="C392">
            <v>24944.07</v>
          </cell>
        </row>
        <row r="393">
          <cell r="A393">
            <v>1841000532</v>
          </cell>
          <cell r="B393" t="str">
            <v xml:space="preserve">רכב מינהלי תיקונים                                </v>
          </cell>
          <cell r="C393">
            <v>311</v>
          </cell>
        </row>
        <row r="394">
          <cell r="A394">
            <v>1841000533</v>
          </cell>
          <cell r="B394" t="str">
            <v xml:space="preserve">רישוי וביטוח רכב                                  </v>
          </cell>
          <cell r="C394">
            <v>0</v>
          </cell>
        </row>
        <row r="395">
          <cell r="A395">
            <v>1841000534</v>
          </cell>
          <cell r="B395" t="str">
            <v xml:space="preserve">החזר רכישת רכב                                    </v>
          </cell>
          <cell r="C395">
            <v>46176.71</v>
          </cell>
        </row>
        <row r="396">
          <cell r="A396">
            <v>1841000540</v>
          </cell>
          <cell r="B396" t="str">
            <v xml:space="preserve">הוצאות תקשורת                                     </v>
          </cell>
          <cell r="C396">
            <v>23338.26</v>
          </cell>
        </row>
        <row r="397">
          <cell r="A397">
            <v>1841000580</v>
          </cell>
          <cell r="B397" t="str">
            <v xml:space="preserve">הוצאות ארגוניות שונות                             </v>
          </cell>
          <cell r="C397">
            <v>4741.07</v>
          </cell>
        </row>
        <row r="398">
          <cell r="A398">
            <v>1842200840</v>
          </cell>
          <cell r="B398" t="str">
            <v xml:space="preserve">צרכים מיוחדים                                     </v>
          </cell>
          <cell r="C398">
            <v>79512.39</v>
          </cell>
        </row>
        <row r="399">
          <cell r="A399">
            <v>1842400840</v>
          </cell>
          <cell r="B399" t="str">
            <v xml:space="preserve">הדרכת משפחות                                      </v>
          </cell>
          <cell r="C399">
            <v>89934.399999999994</v>
          </cell>
        </row>
        <row r="400">
          <cell r="A400">
            <v>1843500110</v>
          </cell>
          <cell r="B400" t="str">
            <v xml:space="preserve">שכר רכזת משפחתונים                                </v>
          </cell>
          <cell r="C400">
            <v>96126.56</v>
          </cell>
        </row>
        <row r="401">
          <cell r="A401">
            <v>1843500512</v>
          </cell>
          <cell r="B401" t="str">
            <v xml:space="preserve">נסיעות משפחתונים                                  </v>
          </cell>
          <cell r="C401">
            <v>157282.92000000001</v>
          </cell>
        </row>
        <row r="402">
          <cell r="A402">
            <v>1843500521</v>
          </cell>
          <cell r="B402" t="str">
            <v xml:space="preserve">השתלמות מטפלות                                    </v>
          </cell>
          <cell r="C402">
            <v>0</v>
          </cell>
        </row>
        <row r="403">
          <cell r="A403">
            <v>1843500540</v>
          </cell>
          <cell r="B403" t="str">
            <v xml:space="preserve">הוצ' תקשורת משפחתונים                             </v>
          </cell>
          <cell r="C403">
            <v>1577.07</v>
          </cell>
        </row>
        <row r="404">
          <cell r="A404">
            <v>1843500750</v>
          </cell>
          <cell r="B404" t="str">
            <v xml:space="preserve">תחזוקת משפחתונים                                  </v>
          </cell>
          <cell r="C404">
            <v>146365.07</v>
          </cell>
        </row>
        <row r="405">
          <cell r="A405">
            <v>1843500840</v>
          </cell>
          <cell r="B405" t="str">
            <v xml:space="preserve">פעולות קהילתיות לילד                              </v>
          </cell>
          <cell r="C405">
            <v>12156.7</v>
          </cell>
        </row>
        <row r="406">
          <cell r="A406">
            <v>1843500841</v>
          </cell>
          <cell r="B406" t="str">
            <v xml:space="preserve">פעולות העשרה                                      </v>
          </cell>
          <cell r="C406">
            <v>0</v>
          </cell>
        </row>
        <row r="407">
          <cell r="A407">
            <v>1843600110</v>
          </cell>
          <cell r="B407" t="str">
            <v xml:space="preserve">שכר עובדי מעונות                                  </v>
          </cell>
          <cell r="C407">
            <v>0</v>
          </cell>
        </row>
        <row r="408">
          <cell r="A408">
            <v>1843600512</v>
          </cell>
          <cell r="B408" t="str">
            <v xml:space="preserve">תגמול הסעים                                       </v>
          </cell>
          <cell r="C408">
            <v>0</v>
          </cell>
        </row>
        <row r="409">
          <cell r="A409">
            <v>1843600540</v>
          </cell>
          <cell r="B409" t="str">
            <v xml:space="preserve">הוצאות תקשורת                                     </v>
          </cell>
          <cell r="C409">
            <v>0</v>
          </cell>
        </row>
        <row r="410">
          <cell r="A410">
            <v>1843800840</v>
          </cell>
          <cell r="B410" t="str">
            <v xml:space="preserve">טפול בילד ובנוער                                  </v>
          </cell>
          <cell r="C410">
            <v>1589086.79</v>
          </cell>
        </row>
        <row r="411">
          <cell r="A411">
            <v>1844300820</v>
          </cell>
          <cell r="B411" t="str">
            <v xml:space="preserve">שרותים לזקן                                       </v>
          </cell>
          <cell r="C411">
            <v>11563.5</v>
          </cell>
        </row>
        <row r="412">
          <cell r="A412">
            <v>1845000840</v>
          </cell>
          <cell r="B412" t="str">
            <v xml:space="preserve">סדור מפגרים במוסדות                               </v>
          </cell>
          <cell r="C412">
            <v>81987</v>
          </cell>
        </row>
        <row r="413">
          <cell r="A413">
            <v>1845300840</v>
          </cell>
          <cell r="B413" t="str">
            <v xml:space="preserve">מפגרים במעון                                      </v>
          </cell>
          <cell r="C413">
            <v>3810</v>
          </cell>
        </row>
        <row r="414">
          <cell r="A414">
            <v>1846600840</v>
          </cell>
          <cell r="B414" t="str">
            <v xml:space="preserve">מס יום לילד המוגבל                                </v>
          </cell>
          <cell r="C414">
            <v>14510</v>
          </cell>
        </row>
        <row r="415">
          <cell r="A415">
            <v>1846600841</v>
          </cell>
          <cell r="B415" t="str">
            <v xml:space="preserve">שרותים תומכים למפגר                               </v>
          </cell>
          <cell r="C415">
            <v>0</v>
          </cell>
        </row>
        <row r="416">
          <cell r="A416">
            <v>1846600842</v>
          </cell>
          <cell r="B416" t="str">
            <v xml:space="preserve">אחזקת נכים בפנימיות                               </v>
          </cell>
          <cell r="C416">
            <v>155761</v>
          </cell>
        </row>
        <row r="417">
          <cell r="A417">
            <v>1846600843</v>
          </cell>
          <cell r="B417" t="str">
            <v xml:space="preserve">אחזקת ילדים בפנימיות                              </v>
          </cell>
          <cell r="C417">
            <v>0</v>
          </cell>
        </row>
        <row r="418">
          <cell r="A418">
            <v>1848400840</v>
          </cell>
          <cell r="B418" t="str">
            <v xml:space="preserve">פעולות קהילתיות                                   </v>
          </cell>
          <cell r="C418">
            <v>77712.789999999994</v>
          </cell>
        </row>
        <row r="419">
          <cell r="A419">
            <v>1851000810</v>
          </cell>
          <cell r="B419" t="str">
            <v xml:space="preserve">השתתפות בתקציב מ.דתית                             </v>
          </cell>
          <cell r="C419">
            <v>300000</v>
          </cell>
        </row>
        <row r="420">
          <cell r="A420">
            <v>1869000110</v>
          </cell>
          <cell r="B420" t="str">
            <v xml:space="preserve">שכר רכזת קליטה                                    </v>
          </cell>
          <cell r="C420">
            <v>72781.05</v>
          </cell>
        </row>
        <row r="421">
          <cell r="A421">
            <v>1869000470</v>
          </cell>
          <cell r="B421" t="str">
            <v xml:space="preserve">ציוד משרדי מתכלה - איכלוס                         </v>
          </cell>
          <cell r="C421">
            <v>534.82000000000005</v>
          </cell>
        </row>
        <row r="422">
          <cell r="A422">
            <v>1869000540</v>
          </cell>
          <cell r="B422" t="str">
            <v xml:space="preserve">הוצאות תקשורת                                     </v>
          </cell>
          <cell r="C422">
            <v>1433.39</v>
          </cell>
        </row>
        <row r="423">
          <cell r="A423">
            <v>1869000580</v>
          </cell>
          <cell r="B423" t="str">
            <v xml:space="preserve">הוצאות שונות קליטה                                </v>
          </cell>
          <cell r="C423">
            <v>410272.86</v>
          </cell>
        </row>
        <row r="424">
          <cell r="A424">
            <v>1869000750</v>
          </cell>
          <cell r="B424" t="str">
            <v xml:space="preserve">שרות רכזות                                        </v>
          </cell>
          <cell r="C424">
            <v>204119.5</v>
          </cell>
        </row>
        <row r="425">
          <cell r="A425">
            <v>1879000820</v>
          </cell>
          <cell r="B425" t="str">
            <v xml:space="preserve">הקצבה א.ערים א.סביבה                              </v>
          </cell>
          <cell r="C425">
            <v>11420</v>
          </cell>
        </row>
        <row r="426">
          <cell r="A426">
            <v>1931000750</v>
          </cell>
          <cell r="B426" t="str">
            <v xml:space="preserve">אחזקת מבנה ציבור                                  </v>
          </cell>
          <cell r="C426">
            <v>457177.41</v>
          </cell>
        </row>
        <row r="427">
          <cell r="A427">
            <v>1931000780</v>
          </cell>
          <cell r="B427" t="str">
            <v xml:space="preserve">שכ"ד מבנה ציבור                                   </v>
          </cell>
          <cell r="C427">
            <v>0</v>
          </cell>
        </row>
        <row r="428">
          <cell r="A428">
            <v>1942100110</v>
          </cell>
          <cell r="B428" t="str">
            <v xml:space="preserve">שכ"ע קצין בטיחות                                  </v>
          </cell>
          <cell r="C428">
            <v>125869.86</v>
          </cell>
        </row>
        <row r="429">
          <cell r="A429">
            <v>1942100580</v>
          </cell>
          <cell r="B429" t="str">
            <v xml:space="preserve">הוצאות שונות תחבורה                               </v>
          </cell>
          <cell r="C429">
            <v>0</v>
          </cell>
        </row>
        <row r="430">
          <cell r="A430">
            <v>1942100731</v>
          </cell>
          <cell r="B430" t="str">
            <v xml:space="preserve">רכב סאוונה דלק ושמן                               </v>
          </cell>
          <cell r="C430">
            <v>48377.4</v>
          </cell>
        </row>
        <row r="431">
          <cell r="A431">
            <v>1942100732</v>
          </cell>
          <cell r="B431" t="str">
            <v xml:space="preserve">רכב סאוונה תיקונים                                </v>
          </cell>
          <cell r="C431">
            <v>71828.31</v>
          </cell>
        </row>
        <row r="432">
          <cell r="A432">
            <v>1942100733</v>
          </cell>
          <cell r="B432" t="str">
            <v xml:space="preserve">רישוי וביטוח סאוונה                               </v>
          </cell>
          <cell r="C432">
            <v>18505</v>
          </cell>
        </row>
        <row r="433">
          <cell r="A433">
            <v>1942100910</v>
          </cell>
          <cell r="B433" t="str">
            <v xml:space="preserve">השתתפות בתב"ר                                     </v>
          </cell>
          <cell r="C433">
            <v>0</v>
          </cell>
        </row>
        <row r="434">
          <cell r="A434">
            <v>1942100930</v>
          </cell>
          <cell r="B434" t="str">
            <v xml:space="preserve">רכישת רכבים                                       </v>
          </cell>
          <cell r="C434">
            <v>42000</v>
          </cell>
        </row>
        <row r="435">
          <cell r="A435">
            <v>1942200731</v>
          </cell>
          <cell r="B435" t="str">
            <v xml:space="preserve">דלק רכב ממוגן קטן                                 </v>
          </cell>
          <cell r="C435">
            <v>0</v>
          </cell>
        </row>
        <row r="436">
          <cell r="A436">
            <v>1942200732</v>
          </cell>
          <cell r="B436" t="str">
            <v xml:space="preserve">תיקונים רכב ממוגן קטן                             </v>
          </cell>
          <cell r="C436">
            <v>0</v>
          </cell>
        </row>
        <row r="437">
          <cell r="A437">
            <v>1991200980</v>
          </cell>
          <cell r="B437" t="str">
            <v xml:space="preserve">קרן מניות                                         </v>
          </cell>
          <cell r="C437">
            <v>0</v>
          </cell>
        </row>
        <row r="438">
          <cell r="A438">
            <v>1991200981</v>
          </cell>
          <cell r="B438" t="str">
            <v xml:space="preserve">קרן שטרי הון                                      </v>
          </cell>
          <cell r="C438">
            <v>75000</v>
          </cell>
        </row>
        <row r="439">
          <cell r="A439">
            <v>1994100320</v>
          </cell>
          <cell r="B439" t="str">
            <v xml:space="preserve">התייעלות בכ"א                                     </v>
          </cell>
          <cell r="C439">
            <v>0</v>
          </cell>
        </row>
        <row r="440">
          <cell r="A440">
            <v>1994100512</v>
          </cell>
          <cell r="B440" t="str">
            <v xml:space="preserve">הסעות קליטה                                       </v>
          </cell>
          <cell r="C440">
            <v>0</v>
          </cell>
        </row>
        <row r="441">
          <cell r="A441">
            <v>1994100550</v>
          </cell>
          <cell r="B441" t="str">
            <v xml:space="preserve">פרסום קליטה                                       </v>
          </cell>
          <cell r="C441">
            <v>0</v>
          </cell>
        </row>
        <row r="442">
          <cell r="A442">
            <v>1994100551</v>
          </cell>
          <cell r="B442" t="str">
            <v xml:space="preserve">מנהלת אכלוס                                       </v>
          </cell>
          <cell r="C442">
            <v>0</v>
          </cell>
        </row>
        <row r="443">
          <cell r="A443">
            <v>1994100580</v>
          </cell>
          <cell r="B443" t="str">
            <v xml:space="preserve">בחירות                                            </v>
          </cell>
          <cell r="C443">
            <v>0</v>
          </cell>
        </row>
        <row r="444">
          <cell r="A444">
            <v>1994100581</v>
          </cell>
          <cell r="B444" t="str">
            <v xml:space="preserve">קרן לפיתוח                                        </v>
          </cell>
          <cell r="C444">
            <v>0</v>
          </cell>
        </row>
        <row r="445">
          <cell r="A445">
            <v>1994100750</v>
          </cell>
          <cell r="B445" t="str">
            <v xml:space="preserve">יעוץ ארגוני נתיב הגדוד                            </v>
          </cell>
          <cell r="C445">
            <v>0</v>
          </cell>
        </row>
        <row r="446">
          <cell r="A446">
            <v>1994100751</v>
          </cell>
          <cell r="B446" t="str">
            <v xml:space="preserve">יעוץ ארגוני מורדות יהודה                          </v>
          </cell>
          <cell r="C446">
            <v>0</v>
          </cell>
        </row>
        <row r="447">
          <cell r="A447">
            <v>1994100752</v>
          </cell>
          <cell r="B447" t="str">
            <v xml:space="preserve">וועדות                                            </v>
          </cell>
          <cell r="C447">
            <v>0</v>
          </cell>
        </row>
        <row r="448">
          <cell r="A448">
            <v>1994100753</v>
          </cell>
          <cell r="B448" t="str">
            <v xml:space="preserve">צנובר                                             </v>
          </cell>
          <cell r="C448">
            <v>0</v>
          </cell>
        </row>
        <row r="449">
          <cell r="A449">
            <v>1994100755</v>
          </cell>
          <cell r="B449" t="str">
            <v xml:space="preserve">יעוץ משפטי לאגודות                                </v>
          </cell>
          <cell r="C449">
            <v>0</v>
          </cell>
        </row>
        <row r="450">
          <cell r="A450">
            <v>1994100780</v>
          </cell>
          <cell r="B450" t="str">
            <v xml:space="preserve">הוצאות שונות קליטה                                </v>
          </cell>
          <cell r="C450">
            <v>0</v>
          </cell>
        </row>
        <row r="451">
          <cell r="A451">
            <v>1994100781</v>
          </cell>
          <cell r="B451" t="str">
            <v xml:space="preserve">טכסים וארועים                                     </v>
          </cell>
          <cell r="C451">
            <v>0</v>
          </cell>
        </row>
        <row r="452">
          <cell r="A452">
            <v>1994100782</v>
          </cell>
          <cell r="B452" t="str">
            <v xml:space="preserve">פעולות נוער וחיילים                               </v>
          </cell>
          <cell r="C452">
            <v>0</v>
          </cell>
        </row>
        <row r="453">
          <cell r="A453">
            <v>1994100820</v>
          </cell>
          <cell r="B453" t="str">
            <v xml:space="preserve">הקצבות למתנ"ס                                     </v>
          </cell>
          <cell r="C453">
            <v>430000</v>
          </cell>
        </row>
        <row r="454">
          <cell r="A454">
            <v>1994100821</v>
          </cell>
          <cell r="B454" t="str">
            <v xml:space="preserve">הקצבות לועדים מקומיים                             </v>
          </cell>
          <cell r="C454">
            <v>0</v>
          </cell>
        </row>
        <row r="455">
          <cell r="A455">
            <v>1994100822</v>
          </cell>
          <cell r="B455" t="str">
            <v xml:space="preserve">הקצבות לישובים חדשים                              </v>
          </cell>
          <cell r="C455">
            <v>1046178.59</v>
          </cell>
        </row>
        <row r="456">
          <cell r="A456">
            <v>1994100823</v>
          </cell>
          <cell r="B456" t="str">
            <v xml:space="preserve">הקצבות לועד ישובים                                </v>
          </cell>
          <cell r="C456">
            <v>0</v>
          </cell>
        </row>
        <row r="457">
          <cell r="A457">
            <v>1994100824</v>
          </cell>
          <cell r="B457" t="str">
            <v xml:space="preserve">השתתפות במס"ק                                     </v>
          </cell>
          <cell r="C457">
            <v>0</v>
          </cell>
        </row>
        <row r="458">
          <cell r="A458">
            <v>1994100825</v>
          </cell>
          <cell r="B458" t="str">
            <v xml:space="preserve">הון מניות קידום/מו"פ                              </v>
          </cell>
          <cell r="C458">
            <v>0</v>
          </cell>
        </row>
        <row r="459">
          <cell r="A459">
            <v>1994100826</v>
          </cell>
          <cell r="B459" t="str">
            <v xml:space="preserve">השקעות מעבדה                                      </v>
          </cell>
          <cell r="C459">
            <v>0</v>
          </cell>
        </row>
        <row r="460">
          <cell r="A460">
            <v>1994100827</v>
          </cell>
          <cell r="B460" t="str">
            <v xml:space="preserve">פעולות מיוחדות לחברה ולקהילה                      </v>
          </cell>
          <cell r="C460">
            <v>218215.3</v>
          </cell>
        </row>
        <row r="461">
          <cell r="A461">
            <v>1994100828</v>
          </cell>
          <cell r="B461" t="str">
            <v xml:space="preserve">קליטת אתיופים                                     </v>
          </cell>
          <cell r="C461">
            <v>0</v>
          </cell>
        </row>
        <row r="462">
          <cell r="A462">
            <v>1994100850</v>
          </cell>
          <cell r="B462" t="str">
            <v xml:space="preserve">מילגות                                            </v>
          </cell>
          <cell r="C462">
            <v>0</v>
          </cell>
        </row>
        <row r="463">
          <cell r="A463">
            <v>1994100930</v>
          </cell>
          <cell r="B463" t="str">
            <v xml:space="preserve">רכישת רכבים                                       </v>
          </cell>
          <cell r="C463">
            <v>0</v>
          </cell>
        </row>
        <row r="464">
          <cell r="A464">
            <v>1994100980</v>
          </cell>
          <cell r="B464" t="str">
            <v xml:space="preserve">הון מניות בח.כלכלית                               </v>
          </cell>
          <cell r="C464">
            <v>0</v>
          </cell>
        </row>
        <row r="465">
          <cell r="A465">
            <v>1995000860</v>
          </cell>
          <cell r="B465" t="str">
            <v xml:space="preserve">הנחות ועדת מיסים                                  </v>
          </cell>
          <cell r="C465">
            <v>6844.73</v>
          </cell>
        </row>
        <row r="466">
          <cell r="A466">
            <v>1999100980</v>
          </cell>
          <cell r="B466" t="str">
            <v xml:space="preserve">ביטול יתרות חו"ז ישובים-מוקפאים                   </v>
          </cell>
          <cell r="C466">
            <v>0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ורשים 2018"/>
      <sheetName val="טבלה 4-  תק 18"/>
      <sheetName val="תמיכות 18"/>
      <sheetName val="פירוט עצמיות-תק 18"/>
      <sheetName val="טבלה 2 -תק 18 נספח 2-"/>
      <sheetName val="הסברים"/>
      <sheetName val="טבלה 1 2018"/>
      <sheetName val="בסיס נתונים ל-2018"/>
      <sheetName val="30.9.16"/>
      <sheetName val="30.9.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E5">
            <v>10036000.689999999</v>
          </cell>
          <cell r="F5">
            <v>11600000</v>
          </cell>
          <cell r="G5">
            <v>14050000</v>
          </cell>
          <cell r="H5">
            <v>13017000</v>
          </cell>
        </row>
        <row r="15">
          <cell r="E15">
            <v>1612339.76</v>
          </cell>
          <cell r="F15">
            <v>1505000</v>
          </cell>
          <cell r="G15">
            <v>1749567.76</v>
          </cell>
          <cell r="H15">
            <v>1288000</v>
          </cell>
        </row>
        <row r="19">
          <cell r="E19">
            <v>17268</v>
          </cell>
          <cell r="F19">
            <v>51000</v>
          </cell>
          <cell r="G19">
            <v>30000</v>
          </cell>
          <cell r="H19">
            <v>30000</v>
          </cell>
        </row>
        <row r="45">
          <cell r="E45">
            <v>6011139.830000001</v>
          </cell>
          <cell r="F45">
            <v>5296000</v>
          </cell>
          <cell r="G45">
            <v>6082895.54</v>
          </cell>
          <cell r="H45">
            <v>6191000</v>
          </cell>
        </row>
        <row r="63">
          <cell r="E63">
            <v>24140370.449999999</v>
          </cell>
          <cell r="F63">
            <v>21552000</v>
          </cell>
          <cell r="G63">
            <v>28740415.620000001</v>
          </cell>
          <cell r="H63">
            <v>22425000</v>
          </cell>
        </row>
        <row r="95">
          <cell r="E95">
            <v>2096819</v>
          </cell>
          <cell r="F95">
            <v>2575000</v>
          </cell>
          <cell r="G95">
            <v>2628253</v>
          </cell>
          <cell r="H95">
            <v>2624000</v>
          </cell>
        </row>
        <row r="101">
          <cell r="E101">
            <v>3781330.18</v>
          </cell>
          <cell r="F101">
            <v>3067000</v>
          </cell>
          <cell r="G101">
            <v>3162000</v>
          </cell>
          <cell r="H101">
            <v>4670000</v>
          </cell>
        </row>
        <row r="103">
          <cell r="E103">
            <v>14817545</v>
          </cell>
          <cell r="F103">
            <v>14160000</v>
          </cell>
          <cell r="G103">
            <v>15738258.699999999</v>
          </cell>
          <cell r="H103">
            <v>15000000</v>
          </cell>
        </row>
        <row r="105">
          <cell r="E105">
            <v>3669355</v>
          </cell>
          <cell r="F105">
            <v>0</v>
          </cell>
          <cell r="G105">
            <v>3018000</v>
          </cell>
        </row>
        <row r="107">
          <cell r="E107">
            <v>2154541</v>
          </cell>
          <cell r="F107">
            <v>160000</v>
          </cell>
          <cell r="G107">
            <v>110000</v>
          </cell>
          <cell r="H107">
            <v>110000</v>
          </cell>
        </row>
        <row r="110">
          <cell r="E110">
            <v>789645.72</v>
          </cell>
          <cell r="F110">
            <v>680000</v>
          </cell>
          <cell r="G110">
            <v>960000</v>
          </cell>
          <cell r="H110">
            <v>960000</v>
          </cell>
        </row>
        <row r="130">
          <cell r="E130">
            <v>7415686.8599999994</v>
          </cell>
          <cell r="F130">
            <v>8455000</v>
          </cell>
          <cell r="G130">
            <v>7527127</v>
          </cell>
          <cell r="H130">
            <v>8090000</v>
          </cell>
        </row>
        <row r="303">
          <cell r="E303">
            <v>23744511.930000003</v>
          </cell>
          <cell r="F303">
            <v>17800000</v>
          </cell>
          <cell r="G303">
            <v>26836058.370000001</v>
          </cell>
          <cell r="H303">
            <v>21192000</v>
          </cell>
        </row>
        <row r="316">
          <cell r="E316">
            <v>6744974.080000001</v>
          </cell>
          <cell r="F316">
            <v>6947000</v>
          </cell>
          <cell r="G316">
            <v>7129227.7000000002</v>
          </cell>
          <cell r="H316">
            <v>7751000</v>
          </cell>
        </row>
        <row r="366">
          <cell r="E366">
            <v>24035759.09</v>
          </cell>
          <cell r="F366">
            <v>21896000</v>
          </cell>
          <cell r="G366">
            <v>27713436.210000001</v>
          </cell>
          <cell r="H366">
            <v>22952000</v>
          </cell>
        </row>
        <row r="368">
          <cell r="E368">
            <v>897829.78</v>
          </cell>
          <cell r="F368">
            <v>1070000</v>
          </cell>
          <cell r="G368">
            <v>1013000</v>
          </cell>
          <cell r="H368">
            <v>1070000</v>
          </cell>
        </row>
        <row r="406">
          <cell r="E406">
            <v>2287769.11</v>
          </cell>
          <cell r="F406">
            <v>3002000</v>
          </cell>
          <cell r="G406">
            <v>2837561</v>
          </cell>
          <cell r="H406">
            <v>2933000</v>
          </cell>
        </row>
        <row r="410">
          <cell r="E410">
            <v>834137.35</v>
          </cell>
          <cell r="F410">
            <v>765000</v>
          </cell>
          <cell r="G410">
            <v>817000</v>
          </cell>
          <cell r="H410">
            <v>1297000</v>
          </cell>
        </row>
        <row r="414">
          <cell r="E414">
            <v>168600.29</v>
          </cell>
          <cell r="F414">
            <v>161000</v>
          </cell>
          <cell r="G414">
            <v>220000</v>
          </cell>
          <cell r="H414">
            <v>230000</v>
          </cell>
        </row>
        <row r="417">
          <cell r="E417">
            <v>2320000</v>
          </cell>
          <cell r="F417">
            <v>0</v>
          </cell>
          <cell r="G417">
            <v>1350000</v>
          </cell>
          <cell r="H417">
            <v>0</v>
          </cell>
        </row>
        <row r="419">
          <cell r="E419">
            <v>649074</v>
          </cell>
          <cell r="F419">
            <v>550000</v>
          </cell>
          <cell r="G419">
            <v>800000</v>
          </cell>
          <cell r="H419">
            <v>800000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5"/>
  <sheetViews>
    <sheetView rightToLeft="1" tabSelected="1" zoomScale="85" zoomScaleNormal="85" workbookViewId="0">
      <pane xSplit="1" ySplit="3" topLeftCell="B28" activePane="bottomRight" state="frozen"/>
      <selection pane="topRight" activeCell="B1" sqref="B1"/>
      <selection pane="bottomLeft" activeCell="A4" sqref="A4"/>
      <selection pane="bottomRight" activeCell="F6" sqref="F6"/>
    </sheetView>
  </sheetViews>
  <sheetFormatPr defaultColWidth="10.5" defaultRowHeight="15" x14ac:dyDescent="0.2"/>
  <cols>
    <col min="1" max="1" width="61" style="47" bestFit="1" customWidth="1"/>
    <col min="2" max="2" width="11.5" style="47" bestFit="1" customWidth="1"/>
    <col min="3" max="3" width="9.25" style="48" customWidth="1"/>
    <col min="4" max="4" width="10.375" style="49" customWidth="1"/>
    <col min="5" max="5" width="9.875" style="49" customWidth="1"/>
    <col min="6" max="6" width="11" style="48" customWidth="1"/>
    <col min="7" max="7" width="10.5" style="48" customWidth="1"/>
    <col min="8" max="8" width="9.375" style="48" customWidth="1"/>
    <col min="9" max="9" width="9.625" style="48" customWidth="1"/>
    <col min="10" max="10" width="9.875" style="47" customWidth="1"/>
    <col min="11" max="11" width="0.75" style="50" customWidth="1"/>
    <col min="12" max="12" width="10.5" style="48" customWidth="1"/>
    <col min="13" max="256" width="10.5" style="47"/>
    <col min="257" max="257" width="61" style="47" bestFit="1" customWidth="1"/>
    <col min="258" max="258" width="11.5" style="47" bestFit="1" customWidth="1"/>
    <col min="259" max="259" width="9.25" style="47" customWidth="1"/>
    <col min="260" max="260" width="10.375" style="47" customWidth="1"/>
    <col min="261" max="261" width="9.875" style="47" customWidth="1"/>
    <col min="262" max="262" width="11" style="47" customWidth="1"/>
    <col min="263" max="263" width="10.5" style="47" customWidth="1"/>
    <col min="264" max="264" width="9.375" style="47" customWidth="1"/>
    <col min="265" max="265" width="9.625" style="47" customWidth="1"/>
    <col min="266" max="266" width="9.875" style="47" customWidth="1"/>
    <col min="267" max="267" width="0.75" style="47" customWidth="1"/>
    <col min="268" max="268" width="10.5" style="47" customWidth="1"/>
    <col min="269" max="512" width="10.5" style="47"/>
    <col min="513" max="513" width="61" style="47" bestFit="1" customWidth="1"/>
    <col min="514" max="514" width="11.5" style="47" bestFit="1" customWidth="1"/>
    <col min="515" max="515" width="9.25" style="47" customWidth="1"/>
    <col min="516" max="516" width="10.375" style="47" customWidth="1"/>
    <col min="517" max="517" width="9.875" style="47" customWidth="1"/>
    <col min="518" max="518" width="11" style="47" customWidth="1"/>
    <col min="519" max="519" width="10.5" style="47" customWidth="1"/>
    <col min="520" max="520" width="9.375" style="47" customWidth="1"/>
    <col min="521" max="521" width="9.625" style="47" customWidth="1"/>
    <col min="522" max="522" width="9.875" style="47" customWidth="1"/>
    <col min="523" max="523" width="0.75" style="47" customWidth="1"/>
    <col min="524" max="524" width="10.5" style="47" customWidth="1"/>
    <col min="525" max="768" width="10.5" style="47"/>
    <col min="769" max="769" width="61" style="47" bestFit="1" customWidth="1"/>
    <col min="770" max="770" width="11.5" style="47" bestFit="1" customWidth="1"/>
    <col min="771" max="771" width="9.25" style="47" customWidth="1"/>
    <col min="772" max="772" width="10.375" style="47" customWidth="1"/>
    <col min="773" max="773" width="9.875" style="47" customWidth="1"/>
    <col min="774" max="774" width="11" style="47" customWidth="1"/>
    <col min="775" max="775" width="10.5" style="47" customWidth="1"/>
    <col min="776" max="776" width="9.375" style="47" customWidth="1"/>
    <col min="777" max="777" width="9.625" style="47" customWidth="1"/>
    <col min="778" max="778" width="9.875" style="47" customWidth="1"/>
    <col min="779" max="779" width="0.75" style="47" customWidth="1"/>
    <col min="780" max="780" width="10.5" style="47" customWidth="1"/>
    <col min="781" max="1024" width="10.5" style="47"/>
    <col min="1025" max="1025" width="61" style="47" bestFit="1" customWidth="1"/>
    <col min="1026" max="1026" width="11.5" style="47" bestFit="1" customWidth="1"/>
    <col min="1027" max="1027" width="9.25" style="47" customWidth="1"/>
    <col min="1028" max="1028" width="10.375" style="47" customWidth="1"/>
    <col min="1029" max="1029" width="9.875" style="47" customWidth="1"/>
    <col min="1030" max="1030" width="11" style="47" customWidth="1"/>
    <col min="1031" max="1031" width="10.5" style="47" customWidth="1"/>
    <col min="1032" max="1032" width="9.375" style="47" customWidth="1"/>
    <col min="1033" max="1033" width="9.625" style="47" customWidth="1"/>
    <col min="1034" max="1034" width="9.875" style="47" customWidth="1"/>
    <col min="1035" max="1035" width="0.75" style="47" customWidth="1"/>
    <col min="1036" max="1036" width="10.5" style="47" customWidth="1"/>
    <col min="1037" max="1280" width="10.5" style="47"/>
    <col min="1281" max="1281" width="61" style="47" bestFit="1" customWidth="1"/>
    <col min="1282" max="1282" width="11.5" style="47" bestFit="1" customWidth="1"/>
    <col min="1283" max="1283" width="9.25" style="47" customWidth="1"/>
    <col min="1284" max="1284" width="10.375" style="47" customWidth="1"/>
    <col min="1285" max="1285" width="9.875" style="47" customWidth="1"/>
    <col min="1286" max="1286" width="11" style="47" customWidth="1"/>
    <col min="1287" max="1287" width="10.5" style="47" customWidth="1"/>
    <col min="1288" max="1288" width="9.375" style="47" customWidth="1"/>
    <col min="1289" max="1289" width="9.625" style="47" customWidth="1"/>
    <col min="1290" max="1290" width="9.875" style="47" customWidth="1"/>
    <col min="1291" max="1291" width="0.75" style="47" customWidth="1"/>
    <col min="1292" max="1292" width="10.5" style="47" customWidth="1"/>
    <col min="1293" max="1536" width="10.5" style="47"/>
    <col min="1537" max="1537" width="61" style="47" bestFit="1" customWidth="1"/>
    <col min="1538" max="1538" width="11.5" style="47" bestFit="1" customWidth="1"/>
    <col min="1539" max="1539" width="9.25" style="47" customWidth="1"/>
    <col min="1540" max="1540" width="10.375" style="47" customWidth="1"/>
    <col min="1541" max="1541" width="9.875" style="47" customWidth="1"/>
    <col min="1542" max="1542" width="11" style="47" customWidth="1"/>
    <col min="1543" max="1543" width="10.5" style="47" customWidth="1"/>
    <col min="1544" max="1544" width="9.375" style="47" customWidth="1"/>
    <col min="1545" max="1545" width="9.625" style="47" customWidth="1"/>
    <col min="1546" max="1546" width="9.875" style="47" customWidth="1"/>
    <col min="1547" max="1547" width="0.75" style="47" customWidth="1"/>
    <col min="1548" max="1548" width="10.5" style="47" customWidth="1"/>
    <col min="1549" max="1792" width="10.5" style="47"/>
    <col min="1793" max="1793" width="61" style="47" bestFit="1" customWidth="1"/>
    <col min="1794" max="1794" width="11.5" style="47" bestFit="1" customWidth="1"/>
    <col min="1795" max="1795" width="9.25" style="47" customWidth="1"/>
    <col min="1796" max="1796" width="10.375" style="47" customWidth="1"/>
    <col min="1797" max="1797" width="9.875" style="47" customWidth="1"/>
    <col min="1798" max="1798" width="11" style="47" customWidth="1"/>
    <col min="1799" max="1799" width="10.5" style="47" customWidth="1"/>
    <col min="1800" max="1800" width="9.375" style="47" customWidth="1"/>
    <col min="1801" max="1801" width="9.625" style="47" customWidth="1"/>
    <col min="1802" max="1802" width="9.875" style="47" customWidth="1"/>
    <col min="1803" max="1803" width="0.75" style="47" customWidth="1"/>
    <col min="1804" max="1804" width="10.5" style="47" customWidth="1"/>
    <col min="1805" max="2048" width="10.5" style="47"/>
    <col min="2049" max="2049" width="61" style="47" bestFit="1" customWidth="1"/>
    <col min="2050" max="2050" width="11.5" style="47" bestFit="1" customWidth="1"/>
    <col min="2051" max="2051" width="9.25" style="47" customWidth="1"/>
    <col min="2052" max="2052" width="10.375" style="47" customWidth="1"/>
    <col min="2053" max="2053" width="9.875" style="47" customWidth="1"/>
    <col min="2054" max="2054" width="11" style="47" customWidth="1"/>
    <col min="2055" max="2055" width="10.5" style="47" customWidth="1"/>
    <col min="2056" max="2056" width="9.375" style="47" customWidth="1"/>
    <col min="2057" max="2057" width="9.625" style="47" customWidth="1"/>
    <col min="2058" max="2058" width="9.875" style="47" customWidth="1"/>
    <col min="2059" max="2059" width="0.75" style="47" customWidth="1"/>
    <col min="2060" max="2060" width="10.5" style="47" customWidth="1"/>
    <col min="2061" max="2304" width="10.5" style="47"/>
    <col min="2305" max="2305" width="61" style="47" bestFit="1" customWidth="1"/>
    <col min="2306" max="2306" width="11.5" style="47" bestFit="1" customWidth="1"/>
    <col min="2307" max="2307" width="9.25" style="47" customWidth="1"/>
    <col min="2308" max="2308" width="10.375" style="47" customWidth="1"/>
    <col min="2309" max="2309" width="9.875" style="47" customWidth="1"/>
    <col min="2310" max="2310" width="11" style="47" customWidth="1"/>
    <col min="2311" max="2311" width="10.5" style="47" customWidth="1"/>
    <col min="2312" max="2312" width="9.375" style="47" customWidth="1"/>
    <col min="2313" max="2313" width="9.625" style="47" customWidth="1"/>
    <col min="2314" max="2314" width="9.875" style="47" customWidth="1"/>
    <col min="2315" max="2315" width="0.75" style="47" customWidth="1"/>
    <col min="2316" max="2316" width="10.5" style="47" customWidth="1"/>
    <col min="2317" max="2560" width="10.5" style="47"/>
    <col min="2561" max="2561" width="61" style="47" bestFit="1" customWidth="1"/>
    <col min="2562" max="2562" width="11.5" style="47" bestFit="1" customWidth="1"/>
    <col min="2563" max="2563" width="9.25" style="47" customWidth="1"/>
    <col min="2564" max="2564" width="10.375" style="47" customWidth="1"/>
    <col min="2565" max="2565" width="9.875" style="47" customWidth="1"/>
    <col min="2566" max="2566" width="11" style="47" customWidth="1"/>
    <col min="2567" max="2567" width="10.5" style="47" customWidth="1"/>
    <col min="2568" max="2568" width="9.375" style="47" customWidth="1"/>
    <col min="2569" max="2569" width="9.625" style="47" customWidth="1"/>
    <col min="2570" max="2570" width="9.875" style="47" customWidth="1"/>
    <col min="2571" max="2571" width="0.75" style="47" customWidth="1"/>
    <col min="2572" max="2572" width="10.5" style="47" customWidth="1"/>
    <col min="2573" max="2816" width="10.5" style="47"/>
    <col min="2817" max="2817" width="61" style="47" bestFit="1" customWidth="1"/>
    <col min="2818" max="2818" width="11.5" style="47" bestFit="1" customWidth="1"/>
    <col min="2819" max="2819" width="9.25" style="47" customWidth="1"/>
    <col min="2820" max="2820" width="10.375" style="47" customWidth="1"/>
    <col min="2821" max="2821" width="9.875" style="47" customWidth="1"/>
    <col min="2822" max="2822" width="11" style="47" customWidth="1"/>
    <col min="2823" max="2823" width="10.5" style="47" customWidth="1"/>
    <col min="2824" max="2824" width="9.375" style="47" customWidth="1"/>
    <col min="2825" max="2825" width="9.625" style="47" customWidth="1"/>
    <col min="2826" max="2826" width="9.875" style="47" customWidth="1"/>
    <col min="2827" max="2827" width="0.75" style="47" customWidth="1"/>
    <col min="2828" max="2828" width="10.5" style="47" customWidth="1"/>
    <col min="2829" max="3072" width="10.5" style="47"/>
    <col min="3073" max="3073" width="61" style="47" bestFit="1" customWidth="1"/>
    <col min="3074" max="3074" width="11.5" style="47" bestFit="1" customWidth="1"/>
    <col min="3075" max="3075" width="9.25" style="47" customWidth="1"/>
    <col min="3076" max="3076" width="10.375" style="47" customWidth="1"/>
    <col min="3077" max="3077" width="9.875" style="47" customWidth="1"/>
    <col min="3078" max="3078" width="11" style="47" customWidth="1"/>
    <col min="3079" max="3079" width="10.5" style="47" customWidth="1"/>
    <col min="3080" max="3080" width="9.375" style="47" customWidth="1"/>
    <col min="3081" max="3081" width="9.625" style="47" customWidth="1"/>
    <col min="3082" max="3082" width="9.875" style="47" customWidth="1"/>
    <col min="3083" max="3083" width="0.75" style="47" customWidth="1"/>
    <col min="3084" max="3084" width="10.5" style="47" customWidth="1"/>
    <col min="3085" max="3328" width="10.5" style="47"/>
    <col min="3329" max="3329" width="61" style="47" bestFit="1" customWidth="1"/>
    <col min="3330" max="3330" width="11.5" style="47" bestFit="1" customWidth="1"/>
    <col min="3331" max="3331" width="9.25" style="47" customWidth="1"/>
    <col min="3332" max="3332" width="10.375" style="47" customWidth="1"/>
    <col min="3333" max="3333" width="9.875" style="47" customWidth="1"/>
    <col min="3334" max="3334" width="11" style="47" customWidth="1"/>
    <col min="3335" max="3335" width="10.5" style="47" customWidth="1"/>
    <col min="3336" max="3336" width="9.375" style="47" customWidth="1"/>
    <col min="3337" max="3337" width="9.625" style="47" customWidth="1"/>
    <col min="3338" max="3338" width="9.875" style="47" customWidth="1"/>
    <col min="3339" max="3339" width="0.75" style="47" customWidth="1"/>
    <col min="3340" max="3340" width="10.5" style="47" customWidth="1"/>
    <col min="3341" max="3584" width="10.5" style="47"/>
    <col min="3585" max="3585" width="61" style="47" bestFit="1" customWidth="1"/>
    <col min="3586" max="3586" width="11.5" style="47" bestFit="1" customWidth="1"/>
    <col min="3587" max="3587" width="9.25" style="47" customWidth="1"/>
    <col min="3588" max="3588" width="10.375" style="47" customWidth="1"/>
    <col min="3589" max="3589" width="9.875" style="47" customWidth="1"/>
    <col min="3590" max="3590" width="11" style="47" customWidth="1"/>
    <col min="3591" max="3591" width="10.5" style="47" customWidth="1"/>
    <col min="3592" max="3592" width="9.375" style="47" customWidth="1"/>
    <col min="3593" max="3593" width="9.625" style="47" customWidth="1"/>
    <col min="3594" max="3594" width="9.875" style="47" customWidth="1"/>
    <col min="3595" max="3595" width="0.75" style="47" customWidth="1"/>
    <col min="3596" max="3596" width="10.5" style="47" customWidth="1"/>
    <col min="3597" max="3840" width="10.5" style="47"/>
    <col min="3841" max="3841" width="61" style="47" bestFit="1" customWidth="1"/>
    <col min="3842" max="3842" width="11.5" style="47" bestFit="1" customWidth="1"/>
    <col min="3843" max="3843" width="9.25" style="47" customWidth="1"/>
    <col min="3844" max="3844" width="10.375" style="47" customWidth="1"/>
    <col min="3845" max="3845" width="9.875" style="47" customWidth="1"/>
    <col min="3846" max="3846" width="11" style="47" customWidth="1"/>
    <col min="3847" max="3847" width="10.5" style="47" customWidth="1"/>
    <col min="3848" max="3848" width="9.375" style="47" customWidth="1"/>
    <col min="3849" max="3849" width="9.625" style="47" customWidth="1"/>
    <col min="3850" max="3850" width="9.875" style="47" customWidth="1"/>
    <col min="3851" max="3851" width="0.75" style="47" customWidth="1"/>
    <col min="3852" max="3852" width="10.5" style="47" customWidth="1"/>
    <col min="3853" max="4096" width="10.5" style="47"/>
    <col min="4097" max="4097" width="61" style="47" bestFit="1" customWidth="1"/>
    <col min="4098" max="4098" width="11.5" style="47" bestFit="1" customWidth="1"/>
    <col min="4099" max="4099" width="9.25" style="47" customWidth="1"/>
    <col min="4100" max="4100" width="10.375" style="47" customWidth="1"/>
    <col min="4101" max="4101" width="9.875" style="47" customWidth="1"/>
    <col min="4102" max="4102" width="11" style="47" customWidth="1"/>
    <col min="4103" max="4103" width="10.5" style="47" customWidth="1"/>
    <col min="4104" max="4104" width="9.375" style="47" customWidth="1"/>
    <col min="4105" max="4105" width="9.625" style="47" customWidth="1"/>
    <col min="4106" max="4106" width="9.875" style="47" customWidth="1"/>
    <col min="4107" max="4107" width="0.75" style="47" customWidth="1"/>
    <col min="4108" max="4108" width="10.5" style="47" customWidth="1"/>
    <col min="4109" max="4352" width="10.5" style="47"/>
    <col min="4353" max="4353" width="61" style="47" bestFit="1" customWidth="1"/>
    <col min="4354" max="4354" width="11.5" style="47" bestFit="1" customWidth="1"/>
    <col min="4355" max="4355" width="9.25" style="47" customWidth="1"/>
    <col min="4356" max="4356" width="10.375" style="47" customWidth="1"/>
    <col min="4357" max="4357" width="9.875" style="47" customWidth="1"/>
    <col min="4358" max="4358" width="11" style="47" customWidth="1"/>
    <col min="4359" max="4359" width="10.5" style="47" customWidth="1"/>
    <col min="4360" max="4360" width="9.375" style="47" customWidth="1"/>
    <col min="4361" max="4361" width="9.625" style="47" customWidth="1"/>
    <col min="4362" max="4362" width="9.875" style="47" customWidth="1"/>
    <col min="4363" max="4363" width="0.75" style="47" customWidth="1"/>
    <col min="4364" max="4364" width="10.5" style="47" customWidth="1"/>
    <col min="4365" max="4608" width="10.5" style="47"/>
    <col min="4609" max="4609" width="61" style="47" bestFit="1" customWidth="1"/>
    <col min="4610" max="4610" width="11.5" style="47" bestFit="1" customWidth="1"/>
    <col min="4611" max="4611" width="9.25" style="47" customWidth="1"/>
    <col min="4612" max="4612" width="10.375" style="47" customWidth="1"/>
    <col min="4613" max="4613" width="9.875" style="47" customWidth="1"/>
    <col min="4614" max="4614" width="11" style="47" customWidth="1"/>
    <col min="4615" max="4615" width="10.5" style="47" customWidth="1"/>
    <col min="4616" max="4616" width="9.375" style="47" customWidth="1"/>
    <col min="4617" max="4617" width="9.625" style="47" customWidth="1"/>
    <col min="4618" max="4618" width="9.875" style="47" customWidth="1"/>
    <col min="4619" max="4619" width="0.75" style="47" customWidth="1"/>
    <col min="4620" max="4620" width="10.5" style="47" customWidth="1"/>
    <col min="4621" max="4864" width="10.5" style="47"/>
    <col min="4865" max="4865" width="61" style="47" bestFit="1" customWidth="1"/>
    <col min="4866" max="4866" width="11.5" style="47" bestFit="1" customWidth="1"/>
    <col min="4867" max="4867" width="9.25" style="47" customWidth="1"/>
    <col min="4868" max="4868" width="10.375" style="47" customWidth="1"/>
    <col min="4869" max="4869" width="9.875" style="47" customWidth="1"/>
    <col min="4870" max="4870" width="11" style="47" customWidth="1"/>
    <col min="4871" max="4871" width="10.5" style="47" customWidth="1"/>
    <col min="4872" max="4872" width="9.375" style="47" customWidth="1"/>
    <col min="4873" max="4873" width="9.625" style="47" customWidth="1"/>
    <col min="4874" max="4874" width="9.875" style="47" customWidth="1"/>
    <col min="4875" max="4875" width="0.75" style="47" customWidth="1"/>
    <col min="4876" max="4876" width="10.5" style="47" customWidth="1"/>
    <col min="4877" max="5120" width="10.5" style="47"/>
    <col min="5121" max="5121" width="61" style="47" bestFit="1" customWidth="1"/>
    <col min="5122" max="5122" width="11.5" style="47" bestFit="1" customWidth="1"/>
    <col min="5123" max="5123" width="9.25" style="47" customWidth="1"/>
    <col min="5124" max="5124" width="10.375" style="47" customWidth="1"/>
    <col min="5125" max="5125" width="9.875" style="47" customWidth="1"/>
    <col min="5126" max="5126" width="11" style="47" customWidth="1"/>
    <col min="5127" max="5127" width="10.5" style="47" customWidth="1"/>
    <col min="5128" max="5128" width="9.375" style="47" customWidth="1"/>
    <col min="5129" max="5129" width="9.625" style="47" customWidth="1"/>
    <col min="5130" max="5130" width="9.875" style="47" customWidth="1"/>
    <col min="5131" max="5131" width="0.75" style="47" customWidth="1"/>
    <col min="5132" max="5132" width="10.5" style="47" customWidth="1"/>
    <col min="5133" max="5376" width="10.5" style="47"/>
    <col min="5377" max="5377" width="61" style="47" bestFit="1" customWidth="1"/>
    <col min="5378" max="5378" width="11.5" style="47" bestFit="1" customWidth="1"/>
    <col min="5379" max="5379" width="9.25" style="47" customWidth="1"/>
    <col min="5380" max="5380" width="10.375" style="47" customWidth="1"/>
    <col min="5381" max="5381" width="9.875" style="47" customWidth="1"/>
    <col min="5382" max="5382" width="11" style="47" customWidth="1"/>
    <col min="5383" max="5383" width="10.5" style="47" customWidth="1"/>
    <col min="5384" max="5384" width="9.375" style="47" customWidth="1"/>
    <col min="5385" max="5385" width="9.625" style="47" customWidth="1"/>
    <col min="5386" max="5386" width="9.875" style="47" customWidth="1"/>
    <col min="5387" max="5387" width="0.75" style="47" customWidth="1"/>
    <col min="5388" max="5388" width="10.5" style="47" customWidth="1"/>
    <col min="5389" max="5632" width="10.5" style="47"/>
    <col min="5633" max="5633" width="61" style="47" bestFit="1" customWidth="1"/>
    <col min="5634" max="5634" width="11.5" style="47" bestFit="1" customWidth="1"/>
    <col min="5635" max="5635" width="9.25" style="47" customWidth="1"/>
    <col min="5636" max="5636" width="10.375" style="47" customWidth="1"/>
    <col min="5637" max="5637" width="9.875" style="47" customWidth="1"/>
    <col min="5638" max="5638" width="11" style="47" customWidth="1"/>
    <col min="5639" max="5639" width="10.5" style="47" customWidth="1"/>
    <col min="5640" max="5640" width="9.375" style="47" customWidth="1"/>
    <col min="5641" max="5641" width="9.625" style="47" customWidth="1"/>
    <col min="5642" max="5642" width="9.875" style="47" customWidth="1"/>
    <col min="5643" max="5643" width="0.75" style="47" customWidth="1"/>
    <col min="5644" max="5644" width="10.5" style="47" customWidth="1"/>
    <col min="5645" max="5888" width="10.5" style="47"/>
    <col min="5889" max="5889" width="61" style="47" bestFit="1" customWidth="1"/>
    <col min="5890" max="5890" width="11.5" style="47" bestFit="1" customWidth="1"/>
    <col min="5891" max="5891" width="9.25" style="47" customWidth="1"/>
    <col min="5892" max="5892" width="10.375" style="47" customWidth="1"/>
    <col min="5893" max="5893" width="9.875" style="47" customWidth="1"/>
    <col min="5894" max="5894" width="11" style="47" customWidth="1"/>
    <col min="5895" max="5895" width="10.5" style="47" customWidth="1"/>
    <col min="5896" max="5896" width="9.375" style="47" customWidth="1"/>
    <col min="5897" max="5897" width="9.625" style="47" customWidth="1"/>
    <col min="5898" max="5898" width="9.875" style="47" customWidth="1"/>
    <col min="5899" max="5899" width="0.75" style="47" customWidth="1"/>
    <col min="5900" max="5900" width="10.5" style="47" customWidth="1"/>
    <col min="5901" max="6144" width="10.5" style="47"/>
    <col min="6145" max="6145" width="61" style="47" bestFit="1" customWidth="1"/>
    <col min="6146" max="6146" width="11.5" style="47" bestFit="1" customWidth="1"/>
    <col min="6147" max="6147" width="9.25" style="47" customWidth="1"/>
    <col min="6148" max="6148" width="10.375" style="47" customWidth="1"/>
    <col min="6149" max="6149" width="9.875" style="47" customWidth="1"/>
    <col min="6150" max="6150" width="11" style="47" customWidth="1"/>
    <col min="6151" max="6151" width="10.5" style="47" customWidth="1"/>
    <col min="6152" max="6152" width="9.375" style="47" customWidth="1"/>
    <col min="6153" max="6153" width="9.625" style="47" customWidth="1"/>
    <col min="6154" max="6154" width="9.875" style="47" customWidth="1"/>
    <col min="6155" max="6155" width="0.75" style="47" customWidth="1"/>
    <col min="6156" max="6156" width="10.5" style="47" customWidth="1"/>
    <col min="6157" max="6400" width="10.5" style="47"/>
    <col min="6401" max="6401" width="61" style="47" bestFit="1" customWidth="1"/>
    <col min="6402" max="6402" width="11.5" style="47" bestFit="1" customWidth="1"/>
    <col min="6403" max="6403" width="9.25" style="47" customWidth="1"/>
    <col min="6404" max="6404" width="10.375" style="47" customWidth="1"/>
    <col min="6405" max="6405" width="9.875" style="47" customWidth="1"/>
    <col min="6406" max="6406" width="11" style="47" customWidth="1"/>
    <col min="6407" max="6407" width="10.5" style="47" customWidth="1"/>
    <col min="6408" max="6408" width="9.375" style="47" customWidth="1"/>
    <col min="6409" max="6409" width="9.625" style="47" customWidth="1"/>
    <col min="6410" max="6410" width="9.875" style="47" customWidth="1"/>
    <col min="6411" max="6411" width="0.75" style="47" customWidth="1"/>
    <col min="6412" max="6412" width="10.5" style="47" customWidth="1"/>
    <col min="6413" max="6656" width="10.5" style="47"/>
    <col min="6657" max="6657" width="61" style="47" bestFit="1" customWidth="1"/>
    <col min="6658" max="6658" width="11.5" style="47" bestFit="1" customWidth="1"/>
    <col min="6659" max="6659" width="9.25" style="47" customWidth="1"/>
    <col min="6660" max="6660" width="10.375" style="47" customWidth="1"/>
    <col min="6661" max="6661" width="9.875" style="47" customWidth="1"/>
    <col min="6662" max="6662" width="11" style="47" customWidth="1"/>
    <col min="6663" max="6663" width="10.5" style="47" customWidth="1"/>
    <col min="6664" max="6664" width="9.375" style="47" customWidth="1"/>
    <col min="6665" max="6665" width="9.625" style="47" customWidth="1"/>
    <col min="6666" max="6666" width="9.875" style="47" customWidth="1"/>
    <col min="6667" max="6667" width="0.75" style="47" customWidth="1"/>
    <col min="6668" max="6668" width="10.5" style="47" customWidth="1"/>
    <col min="6669" max="6912" width="10.5" style="47"/>
    <col min="6913" max="6913" width="61" style="47" bestFit="1" customWidth="1"/>
    <col min="6914" max="6914" width="11.5" style="47" bestFit="1" customWidth="1"/>
    <col min="6915" max="6915" width="9.25" style="47" customWidth="1"/>
    <col min="6916" max="6916" width="10.375" style="47" customWidth="1"/>
    <col min="6917" max="6917" width="9.875" style="47" customWidth="1"/>
    <col min="6918" max="6918" width="11" style="47" customWidth="1"/>
    <col min="6919" max="6919" width="10.5" style="47" customWidth="1"/>
    <col min="6920" max="6920" width="9.375" style="47" customWidth="1"/>
    <col min="6921" max="6921" width="9.625" style="47" customWidth="1"/>
    <col min="6922" max="6922" width="9.875" style="47" customWidth="1"/>
    <col min="6923" max="6923" width="0.75" style="47" customWidth="1"/>
    <col min="6924" max="6924" width="10.5" style="47" customWidth="1"/>
    <col min="6925" max="7168" width="10.5" style="47"/>
    <col min="7169" max="7169" width="61" style="47" bestFit="1" customWidth="1"/>
    <col min="7170" max="7170" width="11.5" style="47" bestFit="1" customWidth="1"/>
    <col min="7171" max="7171" width="9.25" style="47" customWidth="1"/>
    <col min="7172" max="7172" width="10.375" style="47" customWidth="1"/>
    <col min="7173" max="7173" width="9.875" style="47" customWidth="1"/>
    <col min="7174" max="7174" width="11" style="47" customWidth="1"/>
    <col min="7175" max="7175" width="10.5" style="47" customWidth="1"/>
    <col min="7176" max="7176" width="9.375" style="47" customWidth="1"/>
    <col min="7177" max="7177" width="9.625" style="47" customWidth="1"/>
    <col min="7178" max="7178" width="9.875" style="47" customWidth="1"/>
    <col min="7179" max="7179" width="0.75" style="47" customWidth="1"/>
    <col min="7180" max="7180" width="10.5" style="47" customWidth="1"/>
    <col min="7181" max="7424" width="10.5" style="47"/>
    <col min="7425" max="7425" width="61" style="47" bestFit="1" customWidth="1"/>
    <col min="7426" max="7426" width="11.5" style="47" bestFit="1" customWidth="1"/>
    <col min="7427" max="7427" width="9.25" style="47" customWidth="1"/>
    <col min="7428" max="7428" width="10.375" style="47" customWidth="1"/>
    <col min="7429" max="7429" width="9.875" style="47" customWidth="1"/>
    <col min="7430" max="7430" width="11" style="47" customWidth="1"/>
    <col min="7431" max="7431" width="10.5" style="47" customWidth="1"/>
    <col min="7432" max="7432" width="9.375" style="47" customWidth="1"/>
    <col min="7433" max="7433" width="9.625" style="47" customWidth="1"/>
    <col min="7434" max="7434" width="9.875" style="47" customWidth="1"/>
    <col min="7435" max="7435" width="0.75" style="47" customWidth="1"/>
    <col min="7436" max="7436" width="10.5" style="47" customWidth="1"/>
    <col min="7437" max="7680" width="10.5" style="47"/>
    <col min="7681" max="7681" width="61" style="47" bestFit="1" customWidth="1"/>
    <col min="7682" max="7682" width="11.5" style="47" bestFit="1" customWidth="1"/>
    <col min="7683" max="7683" width="9.25" style="47" customWidth="1"/>
    <col min="7684" max="7684" width="10.375" style="47" customWidth="1"/>
    <col min="7685" max="7685" width="9.875" style="47" customWidth="1"/>
    <col min="7686" max="7686" width="11" style="47" customWidth="1"/>
    <col min="7687" max="7687" width="10.5" style="47" customWidth="1"/>
    <col min="7688" max="7688" width="9.375" style="47" customWidth="1"/>
    <col min="7689" max="7689" width="9.625" style="47" customWidth="1"/>
    <col min="7690" max="7690" width="9.875" style="47" customWidth="1"/>
    <col min="7691" max="7691" width="0.75" style="47" customWidth="1"/>
    <col min="7692" max="7692" width="10.5" style="47" customWidth="1"/>
    <col min="7693" max="7936" width="10.5" style="47"/>
    <col min="7937" max="7937" width="61" style="47" bestFit="1" customWidth="1"/>
    <col min="7938" max="7938" width="11.5" style="47" bestFit="1" customWidth="1"/>
    <col min="7939" max="7939" width="9.25" style="47" customWidth="1"/>
    <col min="7940" max="7940" width="10.375" style="47" customWidth="1"/>
    <col min="7941" max="7941" width="9.875" style="47" customWidth="1"/>
    <col min="7942" max="7942" width="11" style="47" customWidth="1"/>
    <col min="7943" max="7943" width="10.5" style="47" customWidth="1"/>
    <col min="7944" max="7944" width="9.375" style="47" customWidth="1"/>
    <col min="7945" max="7945" width="9.625" style="47" customWidth="1"/>
    <col min="7946" max="7946" width="9.875" style="47" customWidth="1"/>
    <col min="7947" max="7947" width="0.75" style="47" customWidth="1"/>
    <col min="7948" max="7948" width="10.5" style="47" customWidth="1"/>
    <col min="7949" max="8192" width="10.5" style="47"/>
    <col min="8193" max="8193" width="61" style="47" bestFit="1" customWidth="1"/>
    <col min="8194" max="8194" width="11.5" style="47" bestFit="1" customWidth="1"/>
    <col min="8195" max="8195" width="9.25" style="47" customWidth="1"/>
    <col min="8196" max="8196" width="10.375" style="47" customWidth="1"/>
    <col min="8197" max="8197" width="9.875" style="47" customWidth="1"/>
    <col min="8198" max="8198" width="11" style="47" customWidth="1"/>
    <col min="8199" max="8199" width="10.5" style="47" customWidth="1"/>
    <col min="8200" max="8200" width="9.375" style="47" customWidth="1"/>
    <col min="8201" max="8201" width="9.625" style="47" customWidth="1"/>
    <col min="8202" max="8202" width="9.875" style="47" customWidth="1"/>
    <col min="8203" max="8203" width="0.75" style="47" customWidth="1"/>
    <col min="8204" max="8204" width="10.5" style="47" customWidth="1"/>
    <col min="8205" max="8448" width="10.5" style="47"/>
    <col min="8449" max="8449" width="61" style="47" bestFit="1" customWidth="1"/>
    <col min="8450" max="8450" width="11.5" style="47" bestFit="1" customWidth="1"/>
    <col min="8451" max="8451" width="9.25" style="47" customWidth="1"/>
    <col min="8452" max="8452" width="10.375" style="47" customWidth="1"/>
    <col min="8453" max="8453" width="9.875" style="47" customWidth="1"/>
    <col min="8454" max="8454" width="11" style="47" customWidth="1"/>
    <col min="8455" max="8455" width="10.5" style="47" customWidth="1"/>
    <col min="8456" max="8456" width="9.375" style="47" customWidth="1"/>
    <col min="8457" max="8457" width="9.625" style="47" customWidth="1"/>
    <col min="8458" max="8458" width="9.875" style="47" customWidth="1"/>
    <col min="8459" max="8459" width="0.75" style="47" customWidth="1"/>
    <col min="8460" max="8460" width="10.5" style="47" customWidth="1"/>
    <col min="8461" max="8704" width="10.5" style="47"/>
    <col min="8705" max="8705" width="61" style="47" bestFit="1" customWidth="1"/>
    <col min="8706" max="8706" width="11.5" style="47" bestFit="1" customWidth="1"/>
    <col min="8707" max="8707" width="9.25" style="47" customWidth="1"/>
    <col min="8708" max="8708" width="10.375" style="47" customWidth="1"/>
    <col min="8709" max="8709" width="9.875" style="47" customWidth="1"/>
    <col min="8710" max="8710" width="11" style="47" customWidth="1"/>
    <col min="8711" max="8711" width="10.5" style="47" customWidth="1"/>
    <col min="8712" max="8712" width="9.375" style="47" customWidth="1"/>
    <col min="8713" max="8713" width="9.625" style="47" customWidth="1"/>
    <col min="8714" max="8714" width="9.875" style="47" customWidth="1"/>
    <col min="8715" max="8715" width="0.75" style="47" customWidth="1"/>
    <col min="8716" max="8716" width="10.5" style="47" customWidth="1"/>
    <col min="8717" max="8960" width="10.5" style="47"/>
    <col min="8961" max="8961" width="61" style="47" bestFit="1" customWidth="1"/>
    <col min="8962" max="8962" width="11.5" style="47" bestFit="1" customWidth="1"/>
    <col min="8963" max="8963" width="9.25" style="47" customWidth="1"/>
    <col min="8964" max="8964" width="10.375" style="47" customWidth="1"/>
    <col min="8965" max="8965" width="9.875" style="47" customWidth="1"/>
    <col min="8966" max="8966" width="11" style="47" customWidth="1"/>
    <col min="8967" max="8967" width="10.5" style="47" customWidth="1"/>
    <col min="8968" max="8968" width="9.375" style="47" customWidth="1"/>
    <col min="8969" max="8969" width="9.625" style="47" customWidth="1"/>
    <col min="8970" max="8970" width="9.875" style="47" customWidth="1"/>
    <col min="8971" max="8971" width="0.75" style="47" customWidth="1"/>
    <col min="8972" max="8972" width="10.5" style="47" customWidth="1"/>
    <col min="8973" max="9216" width="10.5" style="47"/>
    <col min="9217" max="9217" width="61" style="47" bestFit="1" customWidth="1"/>
    <col min="9218" max="9218" width="11.5" style="47" bestFit="1" customWidth="1"/>
    <col min="9219" max="9219" width="9.25" style="47" customWidth="1"/>
    <col min="9220" max="9220" width="10.375" style="47" customWidth="1"/>
    <col min="9221" max="9221" width="9.875" style="47" customWidth="1"/>
    <col min="9222" max="9222" width="11" style="47" customWidth="1"/>
    <col min="9223" max="9223" width="10.5" style="47" customWidth="1"/>
    <col min="9224" max="9224" width="9.375" style="47" customWidth="1"/>
    <col min="9225" max="9225" width="9.625" style="47" customWidth="1"/>
    <col min="9226" max="9226" width="9.875" style="47" customWidth="1"/>
    <col min="9227" max="9227" width="0.75" style="47" customWidth="1"/>
    <col min="9228" max="9228" width="10.5" style="47" customWidth="1"/>
    <col min="9229" max="9472" width="10.5" style="47"/>
    <col min="9473" max="9473" width="61" style="47" bestFit="1" customWidth="1"/>
    <col min="9474" max="9474" width="11.5" style="47" bestFit="1" customWidth="1"/>
    <col min="9475" max="9475" width="9.25" style="47" customWidth="1"/>
    <col min="9476" max="9476" width="10.375" style="47" customWidth="1"/>
    <col min="9477" max="9477" width="9.875" style="47" customWidth="1"/>
    <col min="9478" max="9478" width="11" style="47" customWidth="1"/>
    <col min="9479" max="9479" width="10.5" style="47" customWidth="1"/>
    <col min="9480" max="9480" width="9.375" style="47" customWidth="1"/>
    <col min="9481" max="9481" width="9.625" style="47" customWidth="1"/>
    <col min="9482" max="9482" width="9.875" style="47" customWidth="1"/>
    <col min="9483" max="9483" width="0.75" style="47" customWidth="1"/>
    <col min="9484" max="9484" width="10.5" style="47" customWidth="1"/>
    <col min="9485" max="9728" width="10.5" style="47"/>
    <col min="9729" max="9729" width="61" style="47" bestFit="1" customWidth="1"/>
    <col min="9730" max="9730" width="11.5" style="47" bestFit="1" customWidth="1"/>
    <col min="9731" max="9731" width="9.25" style="47" customWidth="1"/>
    <col min="9732" max="9732" width="10.375" style="47" customWidth="1"/>
    <col min="9733" max="9733" width="9.875" style="47" customWidth="1"/>
    <col min="9734" max="9734" width="11" style="47" customWidth="1"/>
    <col min="9735" max="9735" width="10.5" style="47" customWidth="1"/>
    <col min="9736" max="9736" width="9.375" style="47" customWidth="1"/>
    <col min="9737" max="9737" width="9.625" style="47" customWidth="1"/>
    <col min="9738" max="9738" width="9.875" style="47" customWidth="1"/>
    <col min="9739" max="9739" width="0.75" style="47" customWidth="1"/>
    <col min="9740" max="9740" width="10.5" style="47" customWidth="1"/>
    <col min="9741" max="9984" width="10.5" style="47"/>
    <col min="9985" max="9985" width="61" style="47" bestFit="1" customWidth="1"/>
    <col min="9986" max="9986" width="11.5" style="47" bestFit="1" customWidth="1"/>
    <col min="9987" max="9987" width="9.25" style="47" customWidth="1"/>
    <col min="9988" max="9988" width="10.375" style="47" customWidth="1"/>
    <col min="9989" max="9989" width="9.875" style="47" customWidth="1"/>
    <col min="9990" max="9990" width="11" style="47" customWidth="1"/>
    <col min="9991" max="9991" width="10.5" style="47" customWidth="1"/>
    <col min="9992" max="9992" width="9.375" style="47" customWidth="1"/>
    <col min="9993" max="9993" width="9.625" style="47" customWidth="1"/>
    <col min="9994" max="9994" width="9.875" style="47" customWidth="1"/>
    <col min="9995" max="9995" width="0.75" style="47" customWidth="1"/>
    <col min="9996" max="9996" width="10.5" style="47" customWidth="1"/>
    <col min="9997" max="10240" width="10.5" style="47"/>
    <col min="10241" max="10241" width="61" style="47" bestFit="1" customWidth="1"/>
    <col min="10242" max="10242" width="11.5" style="47" bestFit="1" customWidth="1"/>
    <col min="10243" max="10243" width="9.25" style="47" customWidth="1"/>
    <col min="10244" max="10244" width="10.375" style="47" customWidth="1"/>
    <col min="10245" max="10245" width="9.875" style="47" customWidth="1"/>
    <col min="10246" max="10246" width="11" style="47" customWidth="1"/>
    <col min="10247" max="10247" width="10.5" style="47" customWidth="1"/>
    <col min="10248" max="10248" width="9.375" style="47" customWidth="1"/>
    <col min="10249" max="10249" width="9.625" style="47" customWidth="1"/>
    <col min="10250" max="10250" width="9.875" style="47" customWidth="1"/>
    <col min="10251" max="10251" width="0.75" style="47" customWidth="1"/>
    <col min="10252" max="10252" width="10.5" style="47" customWidth="1"/>
    <col min="10253" max="10496" width="10.5" style="47"/>
    <col min="10497" max="10497" width="61" style="47" bestFit="1" customWidth="1"/>
    <col min="10498" max="10498" width="11.5" style="47" bestFit="1" customWidth="1"/>
    <col min="10499" max="10499" width="9.25" style="47" customWidth="1"/>
    <col min="10500" max="10500" width="10.375" style="47" customWidth="1"/>
    <col min="10501" max="10501" width="9.875" style="47" customWidth="1"/>
    <col min="10502" max="10502" width="11" style="47" customWidth="1"/>
    <col min="10503" max="10503" width="10.5" style="47" customWidth="1"/>
    <col min="10504" max="10504" width="9.375" style="47" customWidth="1"/>
    <col min="10505" max="10505" width="9.625" style="47" customWidth="1"/>
    <col min="10506" max="10506" width="9.875" style="47" customWidth="1"/>
    <col min="10507" max="10507" width="0.75" style="47" customWidth="1"/>
    <col min="10508" max="10508" width="10.5" style="47" customWidth="1"/>
    <col min="10509" max="10752" width="10.5" style="47"/>
    <col min="10753" max="10753" width="61" style="47" bestFit="1" customWidth="1"/>
    <col min="10754" max="10754" width="11.5" style="47" bestFit="1" customWidth="1"/>
    <col min="10755" max="10755" width="9.25" style="47" customWidth="1"/>
    <col min="10756" max="10756" width="10.375" style="47" customWidth="1"/>
    <col min="10757" max="10757" width="9.875" style="47" customWidth="1"/>
    <col min="10758" max="10758" width="11" style="47" customWidth="1"/>
    <col min="10759" max="10759" width="10.5" style="47" customWidth="1"/>
    <col min="10760" max="10760" width="9.375" style="47" customWidth="1"/>
    <col min="10761" max="10761" width="9.625" style="47" customWidth="1"/>
    <col min="10762" max="10762" width="9.875" style="47" customWidth="1"/>
    <col min="10763" max="10763" width="0.75" style="47" customWidth="1"/>
    <col min="10764" max="10764" width="10.5" style="47" customWidth="1"/>
    <col min="10765" max="11008" width="10.5" style="47"/>
    <col min="11009" max="11009" width="61" style="47" bestFit="1" customWidth="1"/>
    <col min="11010" max="11010" width="11.5" style="47" bestFit="1" customWidth="1"/>
    <col min="11011" max="11011" width="9.25" style="47" customWidth="1"/>
    <col min="11012" max="11012" width="10.375" style="47" customWidth="1"/>
    <col min="11013" max="11013" width="9.875" style="47" customWidth="1"/>
    <col min="11014" max="11014" width="11" style="47" customWidth="1"/>
    <col min="11015" max="11015" width="10.5" style="47" customWidth="1"/>
    <col min="11016" max="11016" width="9.375" style="47" customWidth="1"/>
    <col min="11017" max="11017" width="9.625" style="47" customWidth="1"/>
    <col min="11018" max="11018" width="9.875" style="47" customWidth="1"/>
    <col min="11019" max="11019" width="0.75" style="47" customWidth="1"/>
    <col min="11020" max="11020" width="10.5" style="47" customWidth="1"/>
    <col min="11021" max="11264" width="10.5" style="47"/>
    <col min="11265" max="11265" width="61" style="47" bestFit="1" customWidth="1"/>
    <col min="11266" max="11266" width="11.5" style="47" bestFit="1" customWidth="1"/>
    <col min="11267" max="11267" width="9.25" style="47" customWidth="1"/>
    <col min="11268" max="11268" width="10.375" style="47" customWidth="1"/>
    <col min="11269" max="11269" width="9.875" style="47" customWidth="1"/>
    <col min="11270" max="11270" width="11" style="47" customWidth="1"/>
    <col min="11271" max="11271" width="10.5" style="47" customWidth="1"/>
    <col min="11272" max="11272" width="9.375" style="47" customWidth="1"/>
    <col min="11273" max="11273" width="9.625" style="47" customWidth="1"/>
    <col min="11274" max="11274" width="9.875" style="47" customWidth="1"/>
    <col min="11275" max="11275" width="0.75" style="47" customWidth="1"/>
    <col min="11276" max="11276" width="10.5" style="47" customWidth="1"/>
    <col min="11277" max="11520" width="10.5" style="47"/>
    <col min="11521" max="11521" width="61" style="47" bestFit="1" customWidth="1"/>
    <col min="11522" max="11522" width="11.5" style="47" bestFit="1" customWidth="1"/>
    <col min="11523" max="11523" width="9.25" style="47" customWidth="1"/>
    <col min="11524" max="11524" width="10.375" style="47" customWidth="1"/>
    <col min="11525" max="11525" width="9.875" style="47" customWidth="1"/>
    <col min="11526" max="11526" width="11" style="47" customWidth="1"/>
    <col min="11527" max="11527" width="10.5" style="47" customWidth="1"/>
    <col min="11528" max="11528" width="9.375" style="47" customWidth="1"/>
    <col min="11529" max="11529" width="9.625" style="47" customWidth="1"/>
    <col min="11530" max="11530" width="9.875" style="47" customWidth="1"/>
    <col min="11531" max="11531" width="0.75" style="47" customWidth="1"/>
    <col min="11532" max="11532" width="10.5" style="47" customWidth="1"/>
    <col min="11533" max="11776" width="10.5" style="47"/>
    <col min="11777" max="11777" width="61" style="47" bestFit="1" customWidth="1"/>
    <col min="11778" max="11778" width="11.5" style="47" bestFit="1" customWidth="1"/>
    <col min="11779" max="11779" width="9.25" style="47" customWidth="1"/>
    <col min="11780" max="11780" width="10.375" style="47" customWidth="1"/>
    <col min="11781" max="11781" width="9.875" style="47" customWidth="1"/>
    <col min="11782" max="11782" width="11" style="47" customWidth="1"/>
    <col min="11783" max="11783" width="10.5" style="47" customWidth="1"/>
    <col min="11784" max="11784" width="9.375" style="47" customWidth="1"/>
    <col min="11785" max="11785" width="9.625" style="47" customWidth="1"/>
    <col min="11786" max="11786" width="9.875" style="47" customWidth="1"/>
    <col min="11787" max="11787" width="0.75" style="47" customWidth="1"/>
    <col min="11788" max="11788" width="10.5" style="47" customWidth="1"/>
    <col min="11789" max="12032" width="10.5" style="47"/>
    <col min="12033" max="12033" width="61" style="47" bestFit="1" customWidth="1"/>
    <col min="12034" max="12034" width="11.5" style="47" bestFit="1" customWidth="1"/>
    <col min="12035" max="12035" width="9.25" style="47" customWidth="1"/>
    <col min="12036" max="12036" width="10.375" style="47" customWidth="1"/>
    <col min="12037" max="12037" width="9.875" style="47" customWidth="1"/>
    <col min="12038" max="12038" width="11" style="47" customWidth="1"/>
    <col min="12039" max="12039" width="10.5" style="47" customWidth="1"/>
    <col min="12040" max="12040" width="9.375" style="47" customWidth="1"/>
    <col min="12041" max="12041" width="9.625" style="47" customWidth="1"/>
    <col min="12042" max="12042" width="9.875" style="47" customWidth="1"/>
    <col min="12043" max="12043" width="0.75" style="47" customWidth="1"/>
    <col min="12044" max="12044" width="10.5" style="47" customWidth="1"/>
    <col min="12045" max="12288" width="10.5" style="47"/>
    <col min="12289" max="12289" width="61" style="47" bestFit="1" customWidth="1"/>
    <col min="12290" max="12290" width="11.5" style="47" bestFit="1" customWidth="1"/>
    <col min="12291" max="12291" width="9.25" style="47" customWidth="1"/>
    <col min="12292" max="12292" width="10.375" style="47" customWidth="1"/>
    <col min="12293" max="12293" width="9.875" style="47" customWidth="1"/>
    <col min="12294" max="12294" width="11" style="47" customWidth="1"/>
    <col min="12295" max="12295" width="10.5" style="47" customWidth="1"/>
    <col min="12296" max="12296" width="9.375" style="47" customWidth="1"/>
    <col min="12297" max="12297" width="9.625" style="47" customWidth="1"/>
    <col min="12298" max="12298" width="9.875" style="47" customWidth="1"/>
    <col min="12299" max="12299" width="0.75" style="47" customWidth="1"/>
    <col min="12300" max="12300" width="10.5" style="47" customWidth="1"/>
    <col min="12301" max="12544" width="10.5" style="47"/>
    <col min="12545" max="12545" width="61" style="47" bestFit="1" customWidth="1"/>
    <col min="12546" max="12546" width="11.5" style="47" bestFit="1" customWidth="1"/>
    <col min="12547" max="12547" width="9.25" style="47" customWidth="1"/>
    <col min="12548" max="12548" width="10.375" style="47" customWidth="1"/>
    <col min="12549" max="12549" width="9.875" style="47" customWidth="1"/>
    <col min="12550" max="12550" width="11" style="47" customWidth="1"/>
    <col min="12551" max="12551" width="10.5" style="47" customWidth="1"/>
    <col min="12552" max="12552" width="9.375" style="47" customWidth="1"/>
    <col min="12553" max="12553" width="9.625" style="47" customWidth="1"/>
    <col min="12554" max="12554" width="9.875" style="47" customWidth="1"/>
    <col min="12555" max="12555" width="0.75" style="47" customWidth="1"/>
    <col min="12556" max="12556" width="10.5" style="47" customWidth="1"/>
    <col min="12557" max="12800" width="10.5" style="47"/>
    <col min="12801" max="12801" width="61" style="47" bestFit="1" customWidth="1"/>
    <col min="12802" max="12802" width="11.5" style="47" bestFit="1" customWidth="1"/>
    <col min="12803" max="12803" width="9.25" style="47" customWidth="1"/>
    <col min="12804" max="12804" width="10.375" style="47" customWidth="1"/>
    <col min="12805" max="12805" width="9.875" style="47" customWidth="1"/>
    <col min="12806" max="12806" width="11" style="47" customWidth="1"/>
    <col min="12807" max="12807" width="10.5" style="47" customWidth="1"/>
    <col min="12808" max="12808" width="9.375" style="47" customWidth="1"/>
    <col min="12809" max="12809" width="9.625" style="47" customWidth="1"/>
    <col min="12810" max="12810" width="9.875" style="47" customWidth="1"/>
    <col min="12811" max="12811" width="0.75" style="47" customWidth="1"/>
    <col min="12812" max="12812" width="10.5" style="47" customWidth="1"/>
    <col min="12813" max="13056" width="10.5" style="47"/>
    <col min="13057" max="13057" width="61" style="47" bestFit="1" customWidth="1"/>
    <col min="13058" max="13058" width="11.5" style="47" bestFit="1" customWidth="1"/>
    <col min="13059" max="13059" width="9.25" style="47" customWidth="1"/>
    <col min="13060" max="13060" width="10.375" style="47" customWidth="1"/>
    <col min="13061" max="13061" width="9.875" style="47" customWidth="1"/>
    <col min="13062" max="13062" width="11" style="47" customWidth="1"/>
    <col min="13063" max="13063" width="10.5" style="47" customWidth="1"/>
    <col min="13064" max="13064" width="9.375" style="47" customWidth="1"/>
    <col min="13065" max="13065" width="9.625" style="47" customWidth="1"/>
    <col min="13066" max="13066" width="9.875" style="47" customWidth="1"/>
    <col min="13067" max="13067" width="0.75" style="47" customWidth="1"/>
    <col min="13068" max="13068" width="10.5" style="47" customWidth="1"/>
    <col min="13069" max="13312" width="10.5" style="47"/>
    <col min="13313" max="13313" width="61" style="47" bestFit="1" customWidth="1"/>
    <col min="13314" max="13314" width="11.5" style="47" bestFit="1" customWidth="1"/>
    <col min="13315" max="13315" width="9.25" style="47" customWidth="1"/>
    <col min="13316" max="13316" width="10.375" style="47" customWidth="1"/>
    <col min="13317" max="13317" width="9.875" style="47" customWidth="1"/>
    <col min="13318" max="13318" width="11" style="47" customWidth="1"/>
    <col min="13319" max="13319" width="10.5" style="47" customWidth="1"/>
    <col min="13320" max="13320" width="9.375" style="47" customWidth="1"/>
    <col min="13321" max="13321" width="9.625" style="47" customWidth="1"/>
    <col min="13322" max="13322" width="9.875" style="47" customWidth="1"/>
    <col min="13323" max="13323" width="0.75" style="47" customWidth="1"/>
    <col min="13324" max="13324" width="10.5" style="47" customWidth="1"/>
    <col min="13325" max="13568" width="10.5" style="47"/>
    <col min="13569" max="13569" width="61" style="47" bestFit="1" customWidth="1"/>
    <col min="13570" max="13570" width="11.5" style="47" bestFit="1" customWidth="1"/>
    <col min="13571" max="13571" width="9.25" style="47" customWidth="1"/>
    <col min="13572" max="13572" width="10.375" style="47" customWidth="1"/>
    <col min="13573" max="13573" width="9.875" style="47" customWidth="1"/>
    <col min="13574" max="13574" width="11" style="47" customWidth="1"/>
    <col min="13575" max="13575" width="10.5" style="47" customWidth="1"/>
    <col min="13576" max="13576" width="9.375" style="47" customWidth="1"/>
    <col min="13577" max="13577" width="9.625" style="47" customWidth="1"/>
    <col min="13578" max="13578" width="9.875" style="47" customWidth="1"/>
    <col min="13579" max="13579" width="0.75" style="47" customWidth="1"/>
    <col min="13580" max="13580" width="10.5" style="47" customWidth="1"/>
    <col min="13581" max="13824" width="10.5" style="47"/>
    <col min="13825" max="13825" width="61" style="47" bestFit="1" customWidth="1"/>
    <col min="13826" max="13826" width="11.5" style="47" bestFit="1" customWidth="1"/>
    <col min="13827" max="13827" width="9.25" style="47" customWidth="1"/>
    <col min="13828" max="13828" width="10.375" style="47" customWidth="1"/>
    <col min="13829" max="13829" width="9.875" style="47" customWidth="1"/>
    <col min="13830" max="13830" width="11" style="47" customWidth="1"/>
    <col min="13831" max="13831" width="10.5" style="47" customWidth="1"/>
    <col min="13832" max="13832" width="9.375" style="47" customWidth="1"/>
    <col min="13833" max="13833" width="9.625" style="47" customWidth="1"/>
    <col min="13834" max="13834" width="9.875" style="47" customWidth="1"/>
    <col min="13835" max="13835" width="0.75" style="47" customWidth="1"/>
    <col min="13836" max="13836" width="10.5" style="47" customWidth="1"/>
    <col min="13837" max="14080" width="10.5" style="47"/>
    <col min="14081" max="14081" width="61" style="47" bestFit="1" customWidth="1"/>
    <col min="14082" max="14082" width="11.5" style="47" bestFit="1" customWidth="1"/>
    <col min="14083" max="14083" width="9.25" style="47" customWidth="1"/>
    <col min="14084" max="14084" width="10.375" style="47" customWidth="1"/>
    <col min="14085" max="14085" width="9.875" style="47" customWidth="1"/>
    <col min="14086" max="14086" width="11" style="47" customWidth="1"/>
    <col min="14087" max="14087" width="10.5" style="47" customWidth="1"/>
    <col min="14088" max="14088" width="9.375" style="47" customWidth="1"/>
    <col min="14089" max="14089" width="9.625" style="47" customWidth="1"/>
    <col min="14090" max="14090" width="9.875" style="47" customWidth="1"/>
    <col min="14091" max="14091" width="0.75" style="47" customWidth="1"/>
    <col min="14092" max="14092" width="10.5" style="47" customWidth="1"/>
    <col min="14093" max="14336" width="10.5" style="47"/>
    <col min="14337" max="14337" width="61" style="47" bestFit="1" customWidth="1"/>
    <col min="14338" max="14338" width="11.5" style="47" bestFit="1" customWidth="1"/>
    <col min="14339" max="14339" width="9.25" style="47" customWidth="1"/>
    <col min="14340" max="14340" width="10.375" style="47" customWidth="1"/>
    <col min="14341" max="14341" width="9.875" style="47" customWidth="1"/>
    <col min="14342" max="14342" width="11" style="47" customWidth="1"/>
    <col min="14343" max="14343" width="10.5" style="47" customWidth="1"/>
    <col min="14344" max="14344" width="9.375" style="47" customWidth="1"/>
    <col min="14345" max="14345" width="9.625" style="47" customWidth="1"/>
    <col min="14346" max="14346" width="9.875" style="47" customWidth="1"/>
    <col min="14347" max="14347" width="0.75" style="47" customWidth="1"/>
    <col min="14348" max="14348" width="10.5" style="47" customWidth="1"/>
    <col min="14349" max="14592" width="10.5" style="47"/>
    <col min="14593" max="14593" width="61" style="47" bestFit="1" customWidth="1"/>
    <col min="14594" max="14594" width="11.5" style="47" bestFit="1" customWidth="1"/>
    <col min="14595" max="14595" width="9.25" style="47" customWidth="1"/>
    <col min="14596" max="14596" width="10.375" style="47" customWidth="1"/>
    <col min="14597" max="14597" width="9.875" style="47" customWidth="1"/>
    <col min="14598" max="14598" width="11" style="47" customWidth="1"/>
    <col min="14599" max="14599" width="10.5" style="47" customWidth="1"/>
    <col min="14600" max="14600" width="9.375" style="47" customWidth="1"/>
    <col min="14601" max="14601" width="9.625" style="47" customWidth="1"/>
    <col min="14602" max="14602" width="9.875" style="47" customWidth="1"/>
    <col min="14603" max="14603" width="0.75" style="47" customWidth="1"/>
    <col min="14604" max="14604" width="10.5" style="47" customWidth="1"/>
    <col min="14605" max="14848" width="10.5" style="47"/>
    <col min="14849" max="14849" width="61" style="47" bestFit="1" customWidth="1"/>
    <col min="14850" max="14850" width="11.5" style="47" bestFit="1" customWidth="1"/>
    <col min="14851" max="14851" width="9.25" style="47" customWidth="1"/>
    <col min="14852" max="14852" width="10.375" style="47" customWidth="1"/>
    <col min="14853" max="14853" width="9.875" style="47" customWidth="1"/>
    <col min="14854" max="14854" width="11" style="47" customWidth="1"/>
    <col min="14855" max="14855" width="10.5" style="47" customWidth="1"/>
    <col min="14856" max="14856" width="9.375" style="47" customWidth="1"/>
    <col min="14857" max="14857" width="9.625" style="47" customWidth="1"/>
    <col min="14858" max="14858" width="9.875" style="47" customWidth="1"/>
    <col min="14859" max="14859" width="0.75" style="47" customWidth="1"/>
    <col min="14860" max="14860" width="10.5" style="47" customWidth="1"/>
    <col min="14861" max="15104" width="10.5" style="47"/>
    <col min="15105" max="15105" width="61" style="47" bestFit="1" customWidth="1"/>
    <col min="15106" max="15106" width="11.5" style="47" bestFit="1" customWidth="1"/>
    <col min="15107" max="15107" width="9.25" style="47" customWidth="1"/>
    <col min="15108" max="15108" width="10.375" style="47" customWidth="1"/>
    <col min="15109" max="15109" width="9.875" style="47" customWidth="1"/>
    <col min="15110" max="15110" width="11" style="47" customWidth="1"/>
    <col min="15111" max="15111" width="10.5" style="47" customWidth="1"/>
    <col min="15112" max="15112" width="9.375" style="47" customWidth="1"/>
    <col min="15113" max="15113" width="9.625" style="47" customWidth="1"/>
    <col min="15114" max="15114" width="9.875" style="47" customWidth="1"/>
    <col min="15115" max="15115" width="0.75" style="47" customWidth="1"/>
    <col min="15116" max="15116" width="10.5" style="47" customWidth="1"/>
    <col min="15117" max="15360" width="10.5" style="47"/>
    <col min="15361" max="15361" width="61" style="47" bestFit="1" customWidth="1"/>
    <col min="15362" max="15362" width="11.5" style="47" bestFit="1" customWidth="1"/>
    <col min="15363" max="15363" width="9.25" style="47" customWidth="1"/>
    <col min="15364" max="15364" width="10.375" style="47" customWidth="1"/>
    <col min="15365" max="15365" width="9.875" style="47" customWidth="1"/>
    <col min="15366" max="15366" width="11" style="47" customWidth="1"/>
    <col min="15367" max="15367" width="10.5" style="47" customWidth="1"/>
    <col min="15368" max="15368" width="9.375" style="47" customWidth="1"/>
    <col min="15369" max="15369" width="9.625" style="47" customWidth="1"/>
    <col min="15370" max="15370" width="9.875" style="47" customWidth="1"/>
    <col min="15371" max="15371" width="0.75" style="47" customWidth="1"/>
    <col min="15372" max="15372" width="10.5" style="47" customWidth="1"/>
    <col min="15373" max="15616" width="10.5" style="47"/>
    <col min="15617" max="15617" width="61" style="47" bestFit="1" customWidth="1"/>
    <col min="15618" max="15618" width="11.5" style="47" bestFit="1" customWidth="1"/>
    <col min="15619" max="15619" width="9.25" style="47" customWidth="1"/>
    <col min="15620" max="15620" width="10.375" style="47" customWidth="1"/>
    <col min="15621" max="15621" width="9.875" style="47" customWidth="1"/>
    <col min="15622" max="15622" width="11" style="47" customWidth="1"/>
    <col min="15623" max="15623" width="10.5" style="47" customWidth="1"/>
    <col min="15624" max="15624" width="9.375" style="47" customWidth="1"/>
    <col min="15625" max="15625" width="9.625" style="47" customWidth="1"/>
    <col min="15626" max="15626" width="9.875" style="47" customWidth="1"/>
    <col min="15627" max="15627" width="0.75" style="47" customWidth="1"/>
    <col min="15628" max="15628" width="10.5" style="47" customWidth="1"/>
    <col min="15629" max="15872" width="10.5" style="47"/>
    <col min="15873" max="15873" width="61" style="47" bestFit="1" customWidth="1"/>
    <col min="15874" max="15874" width="11.5" style="47" bestFit="1" customWidth="1"/>
    <col min="15875" max="15875" width="9.25" style="47" customWidth="1"/>
    <col min="15876" max="15876" width="10.375" style="47" customWidth="1"/>
    <col min="15877" max="15877" width="9.875" style="47" customWidth="1"/>
    <col min="15878" max="15878" width="11" style="47" customWidth="1"/>
    <col min="15879" max="15879" width="10.5" style="47" customWidth="1"/>
    <col min="15880" max="15880" width="9.375" style="47" customWidth="1"/>
    <col min="15881" max="15881" width="9.625" style="47" customWidth="1"/>
    <col min="15882" max="15882" width="9.875" style="47" customWidth="1"/>
    <col min="15883" max="15883" width="0.75" style="47" customWidth="1"/>
    <col min="15884" max="15884" width="10.5" style="47" customWidth="1"/>
    <col min="15885" max="16128" width="10.5" style="47"/>
    <col min="16129" max="16129" width="61" style="47" bestFit="1" customWidth="1"/>
    <col min="16130" max="16130" width="11.5" style="47" bestFit="1" customWidth="1"/>
    <col min="16131" max="16131" width="9.25" style="47" customWidth="1"/>
    <col min="16132" max="16132" width="10.375" style="47" customWidth="1"/>
    <col min="16133" max="16133" width="9.875" style="47" customWidth="1"/>
    <col min="16134" max="16134" width="11" style="47" customWidth="1"/>
    <col min="16135" max="16135" width="10.5" style="47" customWidth="1"/>
    <col min="16136" max="16136" width="9.375" style="47" customWidth="1"/>
    <col min="16137" max="16137" width="9.625" style="47" customWidth="1"/>
    <col min="16138" max="16138" width="9.875" style="47" customWidth="1"/>
    <col min="16139" max="16139" width="0.75" style="47" customWidth="1"/>
    <col min="16140" max="16140" width="10.5" style="47" customWidth="1"/>
    <col min="16141" max="16384" width="10.5" style="47"/>
  </cols>
  <sheetData>
    <row r="1" spans="1:14" ht="20.25" x14ac:dyDescent="0.3">
      <c r="A1" s="43" t="s">
        <v>61</v>
      </c>
      <c r="B1" s="43"/>
      <c r="C1" s="43"/>
      <c r="D1" s="43"/>
      <c r="E1" s="43"/>
      <c r="F1" s="43"/>
      <c r="G1" s="43"/>
      <c r="H1" s="43"/>
      <c r="I1" s="43"/>
      <c r="J1" s="43"/>
      <c r="K1" s="44"/>
      <c r="L1" s="45"/>
      <c r="M1" s="45"/>
      <c r="N1" s="46"/>
    </row>
    <row r="2" spans="1:14" ht="9" customHeight="1" x14ac:dyDescent="0.2"/>
    <row r="3" spans="1:14" s="54" customFormat="1" ht="78.75" x14ac:dyDescent="0.25">
      <c r="A3" s="51" t="s">
        <v>1</v>
      </c>
      <c r="B3" s="51" t="s">
        <v>62</v>
      </c>
      <c r="C3" s="51" t="s">
        <v>3</v>
      </c>
      <c r="D3" s="52" t="s">
        <v>63</v>
      </c>
      <c r="E3" s="51" t="s">
        <v>5</v>
      </c>
      <c r="F3" s="51" t="s">
        <v>64</v>
      </c>
      <c r="G3" s="51" t="s">
        <v>65</v>
      </c>
      <c r="H3" s="51" t="s">
        <v>66</v>
      </c>
      <c r="I3" s="51" t="s">
        <v>67</v>
      </c>
      <c r="J3" s="51" t="s">
        <v>10</v>
      </c>
      <c r="K3" s="53"/>
    </row>
    <row r="4" spans="1:14" s="58" customFormat="1" ht="18" customHeight="1" x14ac:dyDescent="0.2">
      <c r="A4" s="55" t="s">
        <v>11</v>
      </c>
      <c r="B4" s="55" t="s">
        <v>12</v>
      </c>
      <c r="C4" s="55" t="s">
        <v>13</v>
      </c>
      <c r="D4" s="56" t="s">
        <v>14</v>
      </c>
      <c r="E4" s="56" t="s">
        <v>15</v>
      </c>
      <c r="F4" s="55" t="s">
        <v>16</v>
      </c>
      <c r="G4" s="55" t="s">
        <v>17</v>
      </c>
      <c r="H4" s="55" t="s">
        <v>18</v>
      </c>
      <c r="I4" s="55" t="s">
        <v>19</v>
      </c>
      <c r="J4" s="55" t="s">
        <v>20</v>
      </c>
      <c r="K4" s="57"/>
    </row>
    <row r="5" spans="1:14" ht="15.75" x14ac:dyDescent="0.25">
      <c r="A5" s="59" t="s">
        <v>21</v>
      </c>
      <c r="C5" s="60"/>
      <c r="D5" s="61"/>
      <c r="E5" s="61"/>
      <c r="F5" s="62"/>
      <c r="G5" s="62"/>
      <c r="H5" s="62"/>
      <c r="I5" s="62"/>
      <c r="J5" s="62"/>
      <c r="K5" s="63"/>
      <c r="L5" s="47"/>
    </row>
    <row r="6" spans="1:14" x14ac:dyDescent="0.2">
      <c r="A6" s="64" t="s">
        <v>22</v>
      </c>
      <c r="B6" s="65">
        <f>'[2]בסיס נתונים ל-2016'!E6/1000</f>
        <v>10356.205280000002</v>
      </c>
      <c r="C6" s="66"/>
      <c r="D6" s="66">
        <f>B6</f>
        <v>10356.205280000002</v>
      </c>
      <c r="E6" s="66">
        <f>F6-D6</f>
        <v>30.794719999998051</v>
      </c>
      <c r="F6" s="67">
        <f>'[2]בסיס נתונים ל-2016'!F6/1000</f>
        <v>10387</v>
      </c>
      <c r="G6" s="67">
        <f>'[2]בסיס נתונים ל-2016'!G6/1000</f>
        <v>10324.400300000001</v>
      </c>
      <c r="H6" s="67">
        <f>I6-G6</f>
        <v>355.59969999999885</v>
      </c>
      <c r="I6" s="67">
        <f>'[2]בסיס נתונים ל-2016'!H6/1000</f>
        <v>10680</v>
      </c>
      <c r="J6" s="68">
        <v>1</v>
      </c>
      <c r="K6" s="69" t="e">
        <f>'[3]הכנ 4-08 תקצ 09'!AD8/1000</f>
        <v>#REF!</v>
      </c>
      <c r="L6" s="47"/>
    </row>
    <row r="7" spans="1:14" x14ac:dyDescent="0.2">
      <c r="A7" s="64" t="s">
        <v>23</v>
      </c>
      <c r="B7" s="65"/>
      <c r="C7" s="66"/>
      <c r="D7" s="66">
        <f>B7</f>
        <v>0</v>
      </c>
      <c r="E7" s="66"/>
      <c r="F7" s="67"/>
      <c r="G7" s="67"/>
      <c r="H7" s="67">
        <f>I7-G7</f>
        <v>0</v>
      </c>
      <c r="I7" s="67"/>
      <c r="J7" s="67"/>
      <c r="K7" s="70"/>
      <c r="L7" s="47"/>
    </row>
    <row r="8" spans="1:14" x14ac:dyDescent="0.2">
      <c r="A8" s="64" t="s">
        <v>24</v>
      </c>
      <c r="B8" s="65">
        <f>'[2]בסיס נתונים ל-2016'!E18/1000</f>
        <v>1059.8881000000001</v>
      </c>
      <c r="C8" s="66"/>
      <c r="D8" s="66">
        <f>B8</f>
        <v>1059.8881000000001</v>
      </c>
      <c r="E8" s="66">
        <f>F8-D8</f>
        <v>122.11189999999988</v>
      </c>
      <c r="F8" s="67">
        <f>'[2]בסיס נתונים ל-2016'!F18/1000</f>
        <v>1182</v>
      </c>
      <c r="G8" s="67">
        <f>'[2]בסיס נתונים ל-2016'!G18/1000</f>
        <v>1178.8911799999998</v>
      </c>
      <c r="H8" s="67">
        <f>I8-G8</f>
        <v>366.10882000000015</v>
      </c>
      <c r="I8" s="67">
        <f>'[2]בסיס נתונים ל-2016'!H18/1000</f>
        <v>1545</v>
      </c>
      <c r="J8" s="68"/>
      <c r="K8" s="70"/>
      <c r="L8" s="47"/>
    </row>
    <row r="9" spans="1:14" x14ac:dyDescent="0.2">
      <c r="A9" s="64" t="s">
        <v>25</v>
      </c>
      <c r="B9" s="65">
        <f>'[2]בסיס נתונים ל-2016'!E23/1000</f>
        <v>15.526</v>
      </c>
      <c r="C9" s="66"/>
      <c r="D9" s="66">
        <f>B9</f>
        <v>15.526</v>
      </c>
      <c r="E9" s="66">
        <f>F9-D9</f>
        <v>-0.5259999999999998</v>
      </c>
      <c r="F9" s="67">
        <f>'[2]בסיס נתונים ל-2016'!F23/1000</f>
        <v>15</v>
      </c>
      <c r="G9" s="67">
        <f>'[2]בסיס נתונים ל-2016'!G23/1000</f>
        <v>14.72</v>
      </c>
      <c r="H9" s="67">
        <f>I9-G9</f>
        <v>2.2799999999999994</v>
      </c>
      <c r="I9" s="67">
        <f>'[2]בסיס נתונים ל-2016'!H23/1000</f>
        <v>17</v>
      </c>
      <c r="J9" s="68"/>
      <c r="K9" s="70"/>
      <c r="L9" s="47"/>
    </row>
    <row r="10" spans="1:14" x14ac:dyDescent="0.2">
      <c r="A10" s="71" t="s">
        <v>26</v>
      </c>
      <c r="B10" s="65">
        <f>'[2]בסיס נתונים ל-2016'!E54/1000</f>
        <v>5779.2013100000004</v>
      </c>
      <c r="C10" s="66"/>
      <c r="D10" s="66">
        <f>B10</f>
        <v>5779.2013100000004</v>
      </c>
      <c r="E10" s="66">
        <f>F10-D10</f>
        <v>74.798689999999624</v>
      </c>
      <c r="F10" s="67">
        <f>'[2]בסיס נתונים ל-2016'!F54/1000</f>
        <v>5854</v>
      </c>
      <c r="G10" s="67">
        <f>'[2]בסיס נתונים ל-2016'!G54/1000</f>
        <v>5821.3497799999996</v>
      </c>
      <c r="H10" s="67">
        <f>I10-G10</f>
        <v>215.65022000000044</v>
      </c>
      <c r="I10" s="67">
        <f>'[2]בסיס נתונים ל-2016'!H54/1000</f>
        <v>6037</v>
      </c>
      <c r="J10" s="68">
        <v>2</v>
      </c>
      <c r="K10" s="70"/>
      <c r="L10" s="47"/>
    </row>
    <row r="11" spans="1:14" s="76" customFormat="1" ht="15.75" x14ac:dyDescent="0.25">
      <c r="A11" s="72" t="s">
        <v>27</v>
      </c>
      <c r="B11" s="73">
        <f t="shared" ref="B11:I11" si="0">SUM(B6:B10)</f>
        <v>17210.82069</v>
      </c>
      <c r="C11" s="73">
        <f t="shared" si="0"/>
        <v>0</v>
      </c>
      <c r="D11" s="73">
        <f t="shared" si="0"/>
        <v>17210.82069</v>
      </c>
      <c r="E11" s="73">
        <f t="shared" si="0"/>
        <v>227.17930999999754</v>
      </c>
      <c r="F11" s="73">
        <f t="shared" si="0"/>
        <v>17438</v>
      </c>
      <c r="G11" s="73">
        <f t="shared" si="0"/>
        <v>17339.361260000001</v>
      </c>
      <c r="H11" s="73">
        <f t="shared" si="0"/>
        <v>939.63873999999942</v>
      </c>
      <c r="I11" s="73">
        <f t="shared" si="0"/>
        <v>18279</v>
      </c>
      <c r="J11" s="74"/>
      <c r="K11" s="75"/>
    </row>
    <row r="12" spans="1:14" x14ac:dyDescent="0.2">
      <c r="A12" s="64" t="s">
        <v>28</v>
      </c>
      <c r="B12" s="65">
        <f>'[2]בסיס נתונים ל-2016'!E77/1000</f>
        <v>18318.624329999995</v>
      </c>
      <c r="C12" s="66"/>
      <c r="D12" s="66">
        <f>B12</f>
        <v>18318.624329999995</v>
      </c>
      <c r="E12" s="66">
        <f>F12-D12</f>
        <v>2267.3756700000049</v>
      </c>
      <c r="F12" s="67">
        <f>'[2]בסיס נתונים ל-2016'!F77/1000</f>
        <v>20586</v>
      </c>
      <c r="G12" s="67">
        <f>'[2]בסיס נתונים ל-2016'!G77/1000</f>
        <v>20931.302369999998</v>
      </c>
      <c r="H12" s="67">
        <f>I12-G12</f>
        <v>3092.6976300000024</v>
      </c>
      <c r="I12" s="67">
        <f>'[2]בסיס נתונים ל-2016'!H77/1000</f>
        <v>24024</v>
      </c>
      <c r="J12" s="68"/>
      <c r="K12" s="70"/>
      <c r="L12" s="47"/>
    </row>
    <row r="13" spans="1:14" x14ac:dyDescent="0.2">
      <c r="A13" s="64" t="s">
        <v>29</v>
      </c>
      <c r="B13" s="65">
        <f>'[2]בסיס נתונים ל-2016'!E117/1000</f>
        <v>1633.4649999999999</v>
      </c>
      <c r="C13" s="66"/>
      <c r="D13" s="66">
        <f>B13</f>
        <v>1633.4649999999999</v>
      </c>
      <c r="E13" s="66">
        <f>F13-D13</f>
        <v>188.53500000000008</v>
      </c>
      <c r="F13" s="67">
        <f>'[2]בסיס נתונים ל-2016'!F117/1000</f>
        <v>1822</v>
      </c>
      <c r="G13" s="67">
        <f>'[2]בסיס נתונים ל-2016'!G117/1000</f>
        <v>1825.788</v>
      </c>
      <c r="H13" s="67">
        <f>I13-G13</f>
        <v>270.21199999999999</v>
      </c>
      <c r="I13" s="67">
        <f>'[2]בסיס נתונים ל-2016'!H117/1000</f>
        <v>2096</v>
      </c>
      <c r="J13" s="68">
        <v>3</v>
      </c>
      <c r="K13" s="70"/>
      <c r="L13" s="47"/>
    </row>
    <row r="14" spans="1:14" x14ac:dyDescent="0.2">
      <c r="A14" s="64" t="s">
        <v>30</v>
      </c>
      <c r="B14" s="65">
        <f>'[2]בסיס נתונים ל-2016'!E130/1000</f>
        <v>4284.2889999999998</v>
      </c>
      <c r="C14" s="66"/>
      <c r="D14" s="66">
        <f>B14</f>
        <v>4284.2889999999998</v>
      </c>
      <c r="E14" s="66">
        <f>F14-D14</f>
        <v>-1101.2889999999998</v>
      </c>
      <c r="F14" s="67">
        <f>'[2]בסיס נתונים ל-2016'!F130/1000</f>
        <v>3183</v>
      </c>
      <c r="G14" s="67">
        <f>'[2]בסיס נתונים ל-2016'!G130/1000</f>
        <v>3099.2788799999998</v>
      </c>
      <c r="H14" s="67">
        <f>I14-G14</f>
        <v>685.72112000000016</v>
      </c>
      <c r="I14" s="67">
        <f>'[2]בסיס נתונים ל-2016'!H130/1000</f>
        <v>3785</v>
      </c>
      <c r="J14" s="68">
        <v>4</v>
      </c>
      <c r="K14" s="70"/>
      <c r="L14" s="47"/>
    </row>
    <row r="15" spans="1:14" x14ac:dyDescent="0.2">
      <c r="A15" s="64" t="s">
        <v>31</v>
      </c>
      <c r="B15" s="65">
        <f>'[2]בסיס נתונים ל-2016'!E132/1000</f>
        <v>13225.32172</v>
      </c>
      <c r="C15" s="66"/>
      <c r="D15" s="66">
        <f>B15</f>
        <v>13225.32172</v>
      </c>
      <c r="E15" s="66">
        <f>F15-D15</f>
        <v>436.67828000000009</v>
      </c>
      <c r="F15" s="67">
        <f>'[2]בסיס נתונים ל-2016'!F132/1000</f>
        <v>13662</v>
      </c>
      <c r="G15" s="67">
        <f>'[2]בסיס נתונים ל-2016'!G132/1000</f>
        <v>13662.0816</v>
      </c>
      <c r="H15" s="67">
        <f>I15-G15</f>
        <v>1155.9184000000005</v>
      </c>
      <c r="I15" s="67">
        <f>'[2]בסיס נתונים ל-2016'!H132/1000</f>
        <v>14818</v>
      </c>
      <c r="J15" s="68"/>
      <c r="K15" s="70"/>
      <c r="L15" s="47"/>
    </row>
    <row r="16" spans="1:14" x14ac:dyDescent="0.2">
      <c r="A16" s="71" t="s">
        <v>32</v>
      </c>
      <c r="B16" s="65">
        <f>'[2]בסיס נתונים ל-2016'!E134/1000+'[2]בסיס נתונים ל-2016'!E136/1000</f>
        <v>7604.9690000000001</v>
      </c>
      <c r="C16" s="66"/>
      <c r="D16" s="66">
        <f>B16</f>
        <v>7604.9690000000001</v>
      </c>
      <c r="E16" s="66">
        <f>F16-D16</f>
        <v>-113.96900000000005</v>
      </c>
      <c r="F16" s="67">
        <f>('[2]בסיס נתונים ל-2016'!F134+'[2]בסיס נתונים ל-2016'!F136)/1000</f>
        <v>7491</v>
      </c>
      <c r="G16" s="67">
        <f>'[2]בסיס נתונים ל-2016'!G134/1000+'[2]בסיס נתונים ל-2016'!G136/1000</f>
        <v>7491.1759999999995</v>
      </c>
      <c r="H16" s="67">
        <f>I16-G16</f>
        <v>-2446.1759999999995</v>
      </c>
      <c r="I16" s="67">
        <f>('[2]בסיס נתונים ל-2016'!H136+'[2]בסיס נתונים ל-2016'!H134)/1000</f>
        <v>5045</v>
      </c>
      <c r="J16" s="68">
        <v>5</v>
      </c>
      <c r="K16" s="70"/>
      <c r="L16" s="47"/>
    </row>
    <row r="17" spans="1:12" s="76" customFormat="1" ht="15.75" x14ac:dyDescent="0.25">
      <c r="A17" s="72" t="s">
        <v>33</v>
      </c>
      <c r="B17" s="77">
        <f t="shared" ref="B17:I17" si="1">SUM(B12:B16)</f>
        <v>45066.669049999997</v>
      </c>
      <c r="C17" s="77">
        <f t="shared" si="1"/>
        <v>0</v>
      </c>
      <c r="D17" s="77">
        <f t="shared" si="1"/>
        <v>45066.669049999997</v>
      </c>
      <c r="E17" s="77">
        <f t="shared" si="1"/>
        <v>1677.330950000005</v>
      </c>
      <c r="F17" s="77">
        <f t="shared" si="1"/>
        <v>46744</v>
      </c>
      <c r="G17" s="77">
        <f t="shared" si="1"/>
        <v>47009.626849999993</v>
      </c>
      <c r="H17" s="77">
        <f t="shared" si="1"/>
        <v>2758.3731500000031</v>
      </c>
      <c r="I17" s="77">
        <f t="shared" si="1"/>
        <v>49768</v>
      </c>
      <c r="J17" s="68"/>
      <c r="K17" s="78"/>
    </row>
    <row r="18" spans="1:12" x14ac:dyDescent="0.2">
      <c r="A18" s="79" t="s">
        <v>34</v>
      </c>
      <c r="B18" s="65"/>
      <c r="C18" s="66"/>
      <c r="D18" s="66"/>
      <c r="E18" s="66"/>
      <c r="F18" s="64"/>
      <c r="G18" s="64"/>
      <c r="H18" s="67">
        <f>I18-G18</f>
        <v>0</v>
      </c>
      <c r="I18" s="64"/>
      <c r="J18" s="64"/>
      <c r="K18" s="80"/>
      <c r="L18" s="47"/>
    </row>
    <row r="19" spans="1:12" x14ac:dyDescent="0.2">
      <c r="A19" s="81" t="s">
        <v>35</v>
      </c>
      <c r="B19" s="65"/>
      <c r="C19" s="66"/>
      <c r="D19" s="66"/>
      <c r="E19" s="66"/>
      <c r="F19" s="64"/>
      <c r="G19" s="64"/>
      <c r="H19" s="67">
        <f>I19-G19</f>
        <v>0</v>
      </c>
      <c r="I19" s="64"/>
      <c r="J19" s="64"/>
      <c r="K19" s="80"/>
      <c r="L19" s="47"/>
    </row>
    <row r="20" spans="1:12" s="76" customFormat="1" ht="15.75" x14ac:dyDescent="0.25">
      <c r="A20" s="82" t="s">
        <v>36</v>
      </c>
      <c r="B20" s="77">
        <f t="shared" ref="B20:I20" si="2">SUM(B18:B19)+B17+B11</f>
        <v>62277.489739999997</v>
      </c>
      <c r="C20" s="77">
        <f t="shared" si="2"/>
        <v>0</v>
      </c>
      <c r="D20" s="77">
        <f t="shared" si="2"/>
        <v>62277.489739999997</v>
      </c>
      <c r="E20" s="77">
        <f t="shared" si="2"/>
        <v>1904.5102600000025</v>
      </c>
      <c r="F20" s="77">
        <f t="shared" si="2"/>
        <v>64182</v>
      </c>
      <c r="G20" s="77">
        <f t="shared" si="2"/>
        <v>64348.988109999991</v>
      </c>
      <c r="H20" s="77">
        <f t="shared" si="2"/>
        <v>3698.0118900000025</v>
      </c>
      <c r="I20" s="77">
        <f t="shared" si="2"/>
        <v>68047</v>
      </c>
      <c r="J20" s="74"/>
      <c r="K20" s="78"/>
    </row>
    <row r="21" spans="1:12" x14ac:dyDescent="0.2">
      <c r="A21" s="64" t="s">
        <v>37</v>
      </c>
      <c r="B21" s="65">
        <f>'[2]בסיס נתונים ל-2016'!E139/1000</f>
        <v>666.77388000000008</v>
      </c>
      <c r="C21" s="66"/>
      <c r="D21" s="66">
        <f>B21</f>
        <v>666.77388000000008</v>
      </c>
      <c r="E21" s="66">
        <f>F21-D21</f>
        <v>-16.773880000000077</v>
      </c>
      <c r="F21" s="67">
        <f>'[2]בסיס נתונים ל-2016'!F139/1000</f>
        <v>650</v>
      </c>
      <c r="G21" s="67">
        <f>'[2]בסיס נתונים ל-2016'!G139/1000</f>
        <v>653.65804000000003</v>
      </c>
      <c r="H21" s="67">
        <f>I21-G21</f>
        <v>136.34195999999997</v>
      </c>
      <c r="I21" s="67">
        <f>'[2]בסיס נתונים ל-2016'!H139/1000</f>
        <v>790</v>
      </c>
      <c r="J21" s="74"/>
      <c r="K21" s="70"/>
      <c r="L21" s="47"/>
    </row>
    <row r="22" spans="1:12" ht="20.25" customHeight="1" x14ac:dyDescent="0.25">
      <c r="A22" s="83" t="s">
        <v>38</v>
      </c>
      <c r="B22" s="65"/>
      <c r="C22" s="66"/>
      <c r="D22" s="66"/>
      <c r="E22" s="66"/>
      <c r="F22" s="64"/>
      <c r="G22" s="64"/>
      <c r="H22" s="67">
        <f>I22-G22</f>
        <v>0</v>
      </c>
      <c r="I22" s="64"/>
      <c r="J22" s="64"/>
      <c r="K22" s="80"/>
      <c r="L22" s="47"/>
    </row>
    <row r="23" spans="1:12" x14ac:dyDescent="0.2">
      <c r="A23" s="71" t="s">
        <v>39</v>
      </c>
      <c r="B23" s="65"/>
      <c r="C23" s="66"/>
      <c r="D23" s="66"/>
      <c r="E23" s="66"/>
      <c r="F23" s="67"/>
      <c r="G23" s="67"/>
      <c r="H23" s="67"/>
      <c r="I23" s="67"/>
      <c r="J23" s="67"/>
      <c r="K23" s="84"/>
      <c r="L23" s="47"/>
    </row>
    <row r="24" spans="1:12" s="76" customFormat="1" ht="16.5" thickBot="1" x14ac:dyDescent="0.3">
      <c r="A24" s="85" t="s">
        <v>40</v>
      </c>
      <c r="B24" s="86">
        <f t="shared" ref="B24:I24" si="3">SUM(B20:B23)</f>
        <v>62944.263619999998</v>
      </c>
      <c r="C24" s="86">
        <f t="shared" si="3"/>
        <v>0</v>
      </c>
      <c r="D24" s="86">
        <f t="shared" si="3"/>
        <v>62944.263619999998</v>
      </c>
      <c r="E24" s="86">
        <f t="shared" si="3"/>
        <v>1887.7363800000026</v>
      </c>
      <c r="F24" s="86">
        <f t="shared" si="3"/>
        <v>64832</v>
      </c>
      <c r="G24" s="86">
        <f t="shared" si="3"/>
        <v>65002.646149999993</v>
      </c>
      <c r="H24" s="86">
        <f t="shared" si="3"/>
        <v>3834.3538500000022</v>
      </c>
      <c r="I24" s="86">
        <f t="shared" si="3"/>
        <v>68837</v>
      </c>
      <c r="J24" s="74"/>
      <c r="K24" s="87"/>
    </row>
    <row r="25" spans="1:12" s="91" customFormat="1" ht="9" customHeight="1" thickTop="1" x14ac:dyDescent="0.25">
      <c r="A25" s="88"/>
      <c r="B25" s="89"/>
      <c r="C25" s="90"/>
      <c r="D25" s="90"/>
      <c r="E25" s="90"/>
      <c r="J25" s="92"/>
      <c r="K25" s="80"/>
    </row>
    <row r="26" spans="1:12" ht="15.75" x14ac:dyDescent="0.25">
      <c r="A26" s="93" t="s">
        <v>41</v>
      </c>
      <c r="B26" s="94"/>
      <c r="C26" s="95"/>
      <c r="D26" s="95"/>
      <c r="E26" s="95"/>
      <c r="F26" s="91"/>
      <c r="G26" s="91"/>
      <c r="H26" s="91"/>
      <c r="I26" s="91"/>
      <c r="J26" s="92"/>
      <c r="K26" s="80"/>
      <c r="L26" s="47"/>
    </row>
    <row r="27" spans="1:12" x14ac:dyDescent="0.2">
      <c r="A27" s="64" t="s">
        <v>42</v>
      </c>
      <c r="B27" s="65">
        <f>'[2]בסיס נתונים ל-2016'!E158/1000*-1</f>
        <v>7202.32701</v>
      </c>
      <c r="C27" s="66"/>
      <c r="D27" s="66">
        <f>B27</f>
        <v>7202.32701</v>
      </c>
      <c r="E27" s="66">
        <f>F27-D27</f>
        <v>413.67299000000003</v>
      </c>
      <c r="F27" s="67">
        <f>'[2]בסיס נתונים ל-2016'!F158/1000</f>
        <v>7616</v>
      </c>
      <c r="G27" s="67">
        <f>'[2]בסיס נתונים ל-2016'!G158/1000</f>
        <v>7607.5735299999997</v>
      </c>
      <c r="H27" s="67">
        <f>I27-G27</f>
        <v>-26.573529999999664</v>
      </c>
      <c r="I27" s="67">
        <f>'[2]בסיס נתונים ל-2016'!H158/1000</f>
        <v>7581</v>
      </c>
      <c r="J27" s="68">
        <v>6</v>
      </c>
      <c r="K27" s="70"/>
      <c r="L27" s="47"/>
    </row>
    <row r="28" spans="1:12" x14ac:dyDescent="0.2">
      <c r="A28" s="64" t="s">
        <v>43</v>
      </c>
      <c r="B28" s="65">
        <f>'[2]בסיס נתונים ל-2016'!E352/1000*-1</f>
        <v>23872.788120000001</v>
      </c>
      <c r="C28" s="66"/>
      <c r="D28" s="66">
        <f>'[2]בסיס נתונים ל-2016'!E352/1000*-1</f>
        <v>23872.788120000001</v>
      </c>
      <c r="E28" s="66">
        <f>F28-D28</f>
        <v>-1362.7881200000011</v>
      </c>
      <c r="F28" s="67">
        <f>'[2]בסיס נתונים ל-2016'!F352/1000</f>
        <v>22510</v>
      </c>
      <c r="G28" s="67">
        <f>'[2]בסיס נתונים ל-2016'!G352/1000</f>
        <v>22655.386390000007</v>
      </c>
      <c r="H28" s="67">
        <f>I28-G28</f>
        <v>1352.6136099999931</v>
      </c>
      <c r="I28" s="67">
        <f>'[2]בסיס נתונים ל-2016'!H352/1000</f>
        <v>24008</v>
      </c>
      <c r="J28" s="68">
        <v>7</v>
      </c>
      <c r="K28" s="70"/>
      <c r="L28" s="47"/>
    </row>
    <row r="29" spans="1:12" x14ac:dyDescent="0.2">
      <c r="A29" s="71" t="s">
        <v>44</v>
      </c>
      <c r="B29" s="65"/>
      <c r="C29" s="66"/>
      <c r="D29" s="66">
        <f>B29</f>
        <v>0</v>
      </c>
      <c r="E29" s="66">
        <f>F29-D29</f>
        <v>0</v>
      </c>
      <c r="F29" s="67"/>
      <c r="G29" s="67"/>
      <c r="H29" s="67">
        <f>I29-G29</f>
        <v>0</v>
      </c>
      <c r="I29" s="67"/>
      <c r="J29" s="67"/>
      <c r="K29" s="70"/>
      <c r="L29" s="47"/>
    </row>
    <row r="30" spans="1:12" s="76" customFormat="1" ht="15.75" x14ac:dyDescent="0.25">
      <c r="A30" s="72" t="s">
        <v>45</v>
      </c>
      <c r="B30" s="73">
        <f t="shared" ref="B30:I30" si="4">SUM(B27:B29)</f>
        <v>31075.115130000002</v>
      </c>
      <c r="C30" s="73">
        <f t="shared" si="4"/>
        <v>0</v>
      </c>
      <c r="D30" s="73">
        <f t="shared" si="4"/>
        <v>31075.115130000002</v>
      </c>
      <c r="E30" s="73">
        <f t="shared" si="4"/>
        <v>-949.11513000000105</v>
      </c>
      <c r="F30" s="73">
        <f t="shared" si="4"/>
        <v>30126</v>
      </c>
      <c r="G30" s="73">
        <f t="shared" si="4"/>
        <v>30262.959920000008</v>
      </c>
      <c r="H30" s="73">
        <f t="shared" si="4"/>
        <v>1326.0400799999934</v>
      </c>
      <c r="I30" s="73">
        <f t="shared" si="4"/>
        <v>31589</v>
      </c>
      <c r="J30" s="74"/>
      <c r="K30" s="75"/>
    </row>
    <row r="31" spans="1:12" x14ac:dyDescent="0.2">
      <c r="A31" s="64" t="s">
        <v>46</v>
      </c>
      <c r="B31" s="65">
        <f>'[2]בסיס נתונים ל-2016'!E366/1000*-1</f>
        <v>5739.0410200000006</v>
      </c>
      <c r="C31" s="66"/>
      <c r="D31" s="66">
        <f>B31</f>
        <v>5739.0410200000006</v>
      </c>
      <c r="E31" s="66">
        <f>F31-D31</f>
        <v>512.95897999999943</v>
      </c>
      <c r="F31" s="67">
        <f>'[2]בסיס נתונים ל-2016'!F366/1000</f>
        <v>6252</v>
      </c>
      <c r="G31" s="67">
        <f>'[2]בסיס נתונים ל-2016'!G366/1000</f>
        <v>6214.5881799999997</v>
      </c>
      <c r="H31" s="67">
        <f>I31-G31</f>
        <v>622.41182000000026</v>
      </c>
      <c r="I31" s="67">
        <f>'[2]בסיס נתונים ל-2016'!H366/1000</f>
        <v>6837</v>
      </c>
      <c r="J31" s="68"/>
      <c r="K31" s="70"/>
      <c r="L31" s="47"/>
    </row>
    <row r="32" spans="1:12" x14ac:dyDescent="0.2">
      <c r="A32" s="71" t="s">
        <v>47</v>
      </c>
      <c r="B32" s="65">
        <f>'[2]בסיס נתונים ל-2016'!E424/1000*-1</f>
        <v>18698.633279999998</v>
      </c>
      <c r="C32" s="66"/>
      <c r="D32" s="66">
        <f>B32</f>
        <v>18698.633279999998</v>
      </c>
      <c r="E32" s="66">
        <f>F32-D32</f>
        <v>4099.3667200000018</v>
      </c>
      <c r="F32" s="67">
        <f>'[2]בסיס נתונים ל-2016'!F424/1000</f>
        <v>22798</v>
      </c>
      <c r="G32" s="67">
        <f>'[2]בסיס נתונים ל-2016'!G424/1000</f>
        <v>22201.823069999999</v>
      </c>
      <c r="H32" s="67">
        <f>I32-G32</f>
        <v>2316.1769300000014</v>
      </c>
      <c r="I32" s="67">
        <f>'[2]בסיס נתונים ל-2016'!H424/1000</f>
        <v>24518</v>
      </c>
      <c r="J32" s="68">
        <v>8</v>
      </c>
      <c r="K32" s="70"/>
      <c r="L32" s="47"/>
    </row>
    <row r="33" spans="1:12" s="76" customFormat="1" ht="15.75" x14ac:dyDescent="0.25">
      <c r="A33" s="72" t="s">
        <v>48</v>
      </c>
      <c r="B33" s="73">
        <f t="shared" ref="B33:I33" si="5">SUM(B31:B32)</f>
        <v>24437.674299999999</v>
      </c>
      <c r="C33" s="73">
        <f t="shared" si="5"/>
        <v>0</v>
      </c>
      <c r="D33" s="73">
        <f t="shared" si="5"/>
        <v>24437.674299999999</v>
      </c>
      <c r="E33" s="73">
        <f t="shared" si="5"/>
        <v>4612.3257000000012</v>
      </c>
      <c r="F33" s="73">
        <f t="shared" si="5"/>
        <v>29050</v>
      </c>
      <c r="G33" s="73">
        <f t="shared" si="5"/>
        <v>28416.411249999997</v>
      </c>
      <c r="H33" s="73">
        <f t="shared" si="5"/>
        <v>2938.5887500000017</v>
      </c>
      <c r="I33" s="73">
        <f t="shared" si="5"/>
        <v>31355</v>
      </c>
      <c r="J33" s="74"/>
      <c r="K33" s="75"/>
    </row>
    <row r="34" spans="1:12" x14ac:dyDescent="0.2">
      <c r="A34" s="64" t="s">
        <v>49</v>
      </c>
      <c r="B34" s="65">
        <f>'[2]בסיס נתונים ל-2016'!E428/1000*-1</f>
        <v>804.31995999999992</v>
      </c>
      <c r="C34" s="66"/>
      <c r="D34" s="66">
        <f>B34</f>
        <v>804.31995999999992</v>
      </c>
      <c r="E34" s="66">
        <f>F34-D34</f>
        <v>65.680040000000076</v>
      </c>
      <c r="F34" s="67">
        <f>'[2]בסיס נתונים ל-2016'!F428/1000</f>
        <v>870</v>
      </c>
      <c r="G34" s="67">
        <f>'[2]בסיס נתונים ל-2016'!G428/1000</f>
        <v>869.21910000000003</v>
      </c>
      <c r="H34" s="67">
        <f>I34-G34</f>
        <v>30.780899999999974</v>
      </c>
      <c r="I34" s="67">
        <f>'[2]בסיס נתונים ל-2016'!H428/1000</f>
        <v>900</v>
      </c>
      <c r="J34" s="68"/>
      <c r="K34" s="70"/>
      <c r="L34" s="47"/>
    </row>
    <row r="35" spans="1:12" x14ac:dyDescent="0.2">
      <c r="A35" s="71" t="s">
        <v>50</v>
      </c>
      <c r="B35" s="65">
        <f>'[2]בסיס נתונים ל-2016'!E481/1000*-1</f>
        <v>1686.8982200000003</v>
      </c>
      <c r="C35" s="66"/>
      <c r="D35" s="66">
        <f>B35</f>
        <v>1686.8982200000003</v>
      </c>
      <c r="E35" s="66">
        <f>F35-D35</f>
        <v>367.10177999999974</v>
      </c>
      <c r="F35" s="67">
        <f>'[2]בסיס נתונים ל-2016'!F481/1000</f>
        <v>2054</v>
      </c>
      <c r="G35" s="67">
        <f>'[2]בסיס נתונים ל-2016'!G481/1000</f>
        <v>2050.4499799999999</v>
      </c>
      <c r="H35" s="67">
        <f>I35-G35</f>
        <v>261.55002000000013</v>
      </c>
      <c r="I35" s="67">
        <f>'[2]בסיס נתונים ל-2016'!H481/1000</f>
        <v>2312</v>
      </c>
      <c r="J35" s="68"/>
      <c r="K35" s="70"/>
      <c r="L35" s="47"/>
    </row>
    <row r="36" spans="1:12" s="76" customFormat="1" ht="15.75" x14ac:dyDescent="0.25">
      <c r="A36" s="72" t="s">
        <v>51</v>
      </c>
      <c r="B36" s="73">
        <f t="shared" ref="B36:I36" si="6">SUM(B34:B35)</f>
        <v>2491.2181800000003</v>
      </c>
      <c r="C36" s="73">
        <f t="shared" si="6"/>
        <v>0</v>
      </c>
      <c r="D36" s="73">
        <f t="shared" si="6"/>
        <v>2491.2181800000003</v>
      </c>
      <c r="E36" s="73">
        <f t="shared" si="6"/>
        <v>432.78181999999981</v>
      </c>
      <c r="F36" s="73">
        <f t="shared" si="6"/>
        <v>2924</v>
      </c>
      <c r="G36" s="73">
        <f t="shared" si="6"/>
        <v>2919.6690799999997</v>
      </c>
      <c r="H36" s="73">
        <f t="shared" si="6"/>
        <v>292.33092000000011</v>
      </c>
      <c r="I36" s="73">
        <f t="shared" si="6"/>
        <v>3212</v>
      </c>
      <c r="J36" s="74"/>
      <c r="K36" s="75"/>
    </row>
    <row r="37" spans="1:12" x14ac:dyDescent="0.2">
      <c r="A37" s="64" t="s">
        <v>52</v>
      </c>
      <c r="B37" s="65"/>
      <c r="C37" s="96"/>
      <c r="D37" s="66">
        <f>B37</f>
        <v>0</v>
      </c>
      <c r="E37" s="66">
        <f>F37-D37</f>
        <v>0</v>
      </c>
      <c r="F37" s="67"/>
      <c r="G37" s="67"/>
      <c r="H37" s="67">
        <f>I37-G37</f>
        <v>0</v>
      </c>
      <c r="I37" s="67"/>
      <c r="J37" s="74"/>
      <c r="K37" s="70"/>
      <c r="L37" s="47"/>
    </row>
    <row r="38" spans="1:12" x14ac:dyDescent="0.2">
      <c r="A38" s="71" t="s">
        <v>53</v>
      </c>
      <c r="B38" s="65">
        <f>'[2]בסיס נתונים ל-2016'!E485/1000*-1</f>
        <v>1245.8240899999998</v>
      </c>
      <c r="C38" s="66"/>
      <c r="D38" s="66">
        <f>B38</f>
        <v>1245.8240899999998</v>
      </c>
      <c r="E38" s="66">
        <f>F38-D38</f>
        <v>-195.82408999999984</v>
      </c>
      <c r="F38" s="67">
        <f>'[2]בסיס נתונים ל-2016'!F485/1000</f>
        <v>1050</v>
      </c>
      <c r="G38" s="67">
        <f>'[2]בסיס נתונים ל-2016'!G485/1000</f>
        <v>1046.56041</v>
      </c>
      <c r="H38" s="67">
        <f>I38-G38</f>
        <v>-201.56041000000005</v>
      </c>
      <c r="I38" s="67">
        <f>'[2]בסיס נתונים ל-2016'!H485/1000</f>
        <v>845</v>
      </c>
      <c r="J38" s="68"/>
      <c r="K38" s="70"/>
      <c r="L38" s="47"/>
    </row>
    <row r="39" spans="1:12" s="76" customFormat="1" ht="15.75" x14ac:dyDescent="0.25">
      <c r="A39" s="72" t="s">
        <v>54</v>
      </c>
      <c r="B39" s="73">
        <f t="shared" ref="B39:I39" si="7">SUM(B37:B38)</f>
        <v>1245.8240899999998</v>
      </c>
      <c r="C39" s="73">
        <f t="shared" si="7"/>
        <v>0</v>
      </c>
      <c r="D39" s="73">
        <f t="shared" si="7"/>
        <v>1245.8240899999998</v>
      </c>
      <c r="E39" s="73">
        <f t="shared" si="7"/>
        <v>-195.82408999999984</v>
      </c>
      <c r="F39" s="73">
        <f t="shared" si="7"/>
        <v>1050</v>
      </c>
      <c r="G39" s="73">
        <f t="shared" si="7"/>
        <v>1046.56041</v>
      </c>
      <c r="H39" s="73">
        <f t="shared" si="7"/>
        <v>-201.56041000000005</v>
      </c>
      <c r="I39" s="73">
        <f t="shared" si="7"/>
        <v>845</v>
      </c>
      <c r="J39" s="74"/>
      <c r="K39" s="75"/>
    </row>
    <row r="40" spans="1:12" x14ac:dyDescent="0.2">
      <c r="A40" s="64" t="s">
        <v>55</v>
      </c>
      <c r="B40" s="65">
        <f>'[2]בסיס נתונים ל-2016'!E489/-1000</f>
        <v>152.54849999999999</v>
      </c>
      <c r="C40" s="66"/>
      <c r="D40" s="66">
        <f>B40</f>
        <v>152.54849999999999</v>
      </c>
      <c r="E40" s="66">
        <f>F40-D40</f>
        <v>-0.54849999999999</v>
      </c>
      <c r="F40" s="67">
        <f>'[2]בסיס נתונים ל-2016'!F489/1000</f>
        <v>152</v>
      </c>
      <c r="G40" s="67">
        <f>'[2]בסיס נתונים ל-2016'!G489/1000</f>
        <v>151.72296</v>
      </c>
      <c r="H40" s="67">
        <f>I40-G40</f>
        <v>34.27704</v>
      </c>
      <c r="I40" s="67">
        <f>'[2]בסיס נתונים ל-2016'!H489/1000</f>
        <v>186</v>
      </c>
      <c r="J40" s="68"/>
      <c r="K40" s="70"/>
      <c r="L40" s="47"/>
    </row>
    <row r="41" spans="1:12" x14ac:dyDescent="0.2">
      <c r="A41" s="64" t="s">
        <v>56</v>
      </c>
      <c r="B41" s="65">
        <f>'[2]בסיס נתונים ל-2016'!E492/-1000</f>
        <v>2950</v>
      </c>
      <c r="C41" s="96"/>
      <c r="D41" s="66">
        <f>B41</f>
        <v>2950</v>
      </c>
      <c r="E41" s="66">
        <f>F41-D41</f>
        <v>-1950</v>
      </c>
      <c r="F41" s="67">
        <f>'[2]בסיס נתונים ל-2016'!F492/1000</f>
        <v>1000</v>
      </c>
      <c r="G41" s="67">
        <f>'[2]בסיס נתונים ל-2016'!G492/1000</f>
        <v>1611</v>
      </c>
      <c r="H41" s="67">
        <f>I41-G41</f>
        <v>-611</v>
      </c>
      <c r="I41" s="67">
        <f>'[2]בסיס נתונים ל-2016'!H492/1000</f>
        <v>1000</v>
      </c>
      <c r="J41" s="68">
        <v>9</v>
      </c>
      <c r="K41" s="70"/>
      <c r="L41" s="47"/>
    </row>
    <row r="42" spans="1:12" s="76" customFormat="1" ht="24" customHeight="1" x14ac:dyDescent="0.25">
      <c r="A42" s="82" t="s">
        <v>57</v>
      </c>
      <c r="B42" s="73">
        <f t="shared" ref="B42:I42" si="8">+B41+B40+B39+B36+B33+B30</f>
        <v>62352.3802</v>
      </c>
      <c r="C42" s="73">
        <f t="shared" si="8"/>
        <v>0</v>
      </c>
      <c r="D42" s="73">
        <f t="shared" si="8"/>
        <v>62352.3802</v>
      </c>
      <c r="E42" s="73">
        <f t="shared" si="8"/>
        <v>1949.6197999999999</v>
      </c>
      <c r="F42" s="73">
        <f t="shared" si="8"/>
        <v>64302</v>
      </c>
      <c r="G42" s="73">
        <f t="shared" si="8"/>
        <v>64408.323620000003</v>
      </c>
      <c r="H42" s="73">
        <f t="shared" si="8"/>
        <v>3778.6763799999953</v>
      </c>
      <c r="I42" s="73">
        <f t="shared" si="8"/>
        <v>68187</v>
      </c>
      <c r="J42" s="74"/>
      <c r="K42" s="97"/>
    </row>
    <row r="43" spans="1:12" x14ac:dyDescent="0.2">
      <c r="A43" s="64" t="s">
        <v>37</v>
      </c>
      <c r="B43" s="65">
        <f>'[2]בסיס נתונים ל-2016'!E494/-1000</f>
        <v>544.80331000000001</v>
      </c>
      <c r="C43" s="66"/>
      <c r="D43" s="66">
        <f>B43</f>
        <v>544.80331000000001</v>
      </c>
      <c r="E43" s="66">
        <f>F43-D43</f>
        <v>-14.80331000000001</v>
      </c>
      <c r="F43" s="67">
        <f>'[2]בסיס נתונים ל-2016'!F494/1000</f>
        <v>530</v>
      </c>
      <c r="G43" s="67">
        <f>'[2]בסיס נתונים ל-2016'!G494/1000</f>
        <v>528.79999999999995</v>
      </c>
      <c r="H43" s="67">
        <f>I43-G43</f>
        <v>121.20000000000005</v>
      </c>
      <c r="I43" s="67">
        <f>'[2]בסיס נתונים ל-2016'!H494/1000</f>
        <v>650</v>
      </c>
      <c r="J43" s="68"/>
      <c r="K43" s="70"/>
      <c r="L43" s="47"/>
    </row>
    <row r="44" spans="1:12" ht="14.25" customHeight="1" x14ac:dyDescent="0.2">
      <c r="A44" s="98" t="s">
        <v>58</v>
      </c>
      <c r="B44" s="65"/>
      <c r="C44" s="96"/>
      <c r="D44" s="66"/>
      <c r="E44" s="66"/>
      <c r="F44" s="67"/>
      <c r="G44" s="67"/>
      <c r="H44" s="67"/>
      <c r="I44" s="67"/>
      <c r="J44" s="74"/>
      <c r="K44" s="70"/>
      <c r="L44" s="47"/>
    </row>
    <row r="45" spans="1:12" s="76" customFormat="1" ht="14.25" customHeight="1" x14ac:dyDescent="0.25">
      <c r="A45" s="82" t="s">
        <v>59</v>
      </c>
      <c r="B45" s="77">
        <f t="shared" ref="B45:I45" si="9">SUM(B42:B44)</f>
        <v>62897.183510000003</v>
      </c>
      <c r="C45" s="77">
        <f t="shared" si="9"/>
        <v>0</v>
      </c>
      <c r="D45" s="77">
        <f t="shared" si="9"/>
        <v>62897.183510000003</v>
      </c>
      <c r="E45" s="77">
        <f t="shared" si="9"/>
        <v>1934.8164899999999</v>
      </c>
      <c r="F45" s="77">
        <f t="shared" si="9"/>
        <v>64832</v>
      </c>
      <c r="G45" s="77">
        <f t="shared" si="9"/>
        <v>64937.123620000006</v>
      </c>
      <c r="H45" s="77">
        <f t="shared" si="9"/>
        <v>3899.8763799999952</v>
      </c>
      <c r="I45" s="77">
        <f t="shared" si="9"/>
        <v>68837</v>
      </c>
      <c r="J45" s="74"/>
      <c r="K45" s="99"/>
    </row>
    <row r="46" spans="1:12" ht="16.5" thickBot="1" x14ac:dyDescent="0.3">
      <c r="A46" s="100" t="s">
        <v>60</v>
      </c>
      <c r="B46" s="101">
        <f t="shared" ref="B46:I46" si="10">B24-B45</f>
        <v>47.080109999995329</v>
      </c>
      <c r="C46" s="101">
        <f t="shared" si="10"/>
        <v>0</v>
      </c>
      <c r="D46" s="101">
        <f t="shared" si="10"/>
        <v>47.080109999995329</v>
      </c>
      <c r="E46" s="101">
        <f>E24-E45</f>
        <v>-47.080109999997376</v>
      </c>
      <c r="F46" s="101">
        <f t="shared" si="10"/>
        <v>0</v>
      </c>
      <c r="G46" s="101">
        <f t="shared" si="10"/>
        <v>65.522529999987455</v>
      </c>
      <c r="H46" s="101">
        <f t="shared" si="10"/>
        <v>-65.522529999992912</v>
      </c>
      <c r="I46" s="101">
        <f t="shared" si="10"/>
        <v>0</v>
      </c>
      <c r="J46" s="101"/>
      <c r="K46" s="102"/>
      <c r="L46" s="47"/>
    </row>
    <row r="47" spans="1:12" ht="15.75" thickTop="1" x14ac:dyDescent="0.2"/>
    <row r="48" spans="1:12" x14ac:dyDescent="0.2">
      <c r="J48" s="48"/>
      <c r="K48" s="103"/>
    </row>
    <row r="50" spans="1:11" x14ac:dyDescent="0.2">
      <c r="J50" s="104"/>
      <c r="K50" s="105"/>
    </row>
    <row r="52" spans="1:11" x14ac:dyDescent="0.2">
      <c r="A52" s="91"/>
      <c r="B52" s="91"/>
      <c r="C52" s="94"/>
      <c r="D52" s="95"/>
      <c r="E52" s="95"/>
      <c r="F52" s="94"/>
      <c r="G52" s="94"/>
      <c r="H52" s="94"/>
      <c r="I52" s="94"/>
      <c r="J52" s="91"/>
      <c r="K52" s="80"/>
    </row>
    <row r="53" spans="1:11" ht="15.75" x14ac:dyDescent="0.25">
      <c r="A53" s="91"/>
      <c r="B53" s="91"/>
      <c r="C53" s="106"/>
      <c r="D53" s="107"/>
      <c r="E53" s="107"/>
      <c r="F53" s="106"/>
      <c r="G53" s="106"/>
      <c r="H53" s="106"/>
      <c r="I53" s="106"/>
      <c r="J53" s="91"/>
      <c r="K53" s="80"/>
    </row>
    <row r="54" spans="1:11" ht="15.75" x14ac:dyDescent="0.25">
      <c r="A54" s="91"/>
      <c r="B54" s="91"/>
      <c r="C54" s="106"/>
      <c r="D54" s="107"/>
      <c r="E54" s="107"/>
      <c r="F54" s="106"/>
      <c r="G54" s="106"/>
      <c r="H54" s="106"/>
      <c r="I54" s="106"/>
      <c r="J54" s="91"/>
      <c r="K54" s="80"/>
    </row>
    <row r="55" spans="1:11" x14ac:dyDescent="0.2">
      <c r="A55" s="91"/>
      <c r="B55" s="91"/>
      <c r="C55" s="94"/>
      <c r="D55" s="95"/>
      <c r="E55" s="95"/>
      <c r="F55" s="94"/>
      <c r="G55" s="94"/>
      <c r="H55" s="94"/>
      <c r="I55" s="94"/>
      <c r="J55" s="91"/>
      <c r="K55" s="80"/>
    </row>
  </sheetData>
  <mergeCells count="1">
    <mergeCell ref="A1:J1"/>
  </mergeCells>
  <printOptions horizontalCentered="1"/>
  <pageMargins left="0.19685039370078741" right="0.19685039370078741" top="0.15748031496062992" bottom="0.21" header="0.15748031496062992" footer="0.15748031496062992"/>
  <pageSetup paperSize="9" scale="72" orientation="landscape" r:id="rId1"/>
  <headerFooter alignWithMargins="0">
    <oddHeader>&amp;L&amp;8&amp;D</oddHeader>
    <oddFooter>&amp;L&amp;8&amp;Z&amp;F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rightToLeft="1" workbookViewId="0">
      <selection activeCell="J10" sqref="J10"/>
    </sheetView>
  </sheetViews>
  <sheetFormatPr defaultRowHeight="14.25" x14ac:dyDescent="0.2"/>
  <cols>
    <col min="1" max="1" width="32.125" customWidth="1"/>
    <col min="2" max="2" width="9.875" bestFit="1" customWidth="1"/>
    <col min="3" max="3" width="9.125" bestFit="1" customWidth="1"/>
    <col min="4" max="4" width="9.875" bestFit="1" customWidth="1"/>
    <col min="5" max="5" width="9.125" bestFit="1" customWidth="1"/>
    <col min="6" max="9" width="9.875" bestFit="1" customWidth="1"/>
    <col min="10" max="10" width="9.125" bestFit="1" customWidth="1"/>
  </cols>
  <sheetData>
    <row r="1" spans="1:10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">
      <c r="A2" s="1"/>
      <c r="B2" s="1"/>
      <c r="C2" s="2"/>
      <c r="D2" s="3"/>
      <c r="E2" s="3"/>
      <c r="F2" s="2"/>
      <c r="G2" s="2"/>
      <c r="H2" s="2"/>
      <c r="I2" s="2"/>
      <c r="J2" s="1"/>
    </row>
    <row r="3" spans="1:10" ht="38.25" x14ac:dyDescent="0.2">
      <c r="A3" s="4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</row>
    <row r="4" spans="1:10" s="41" customFormat="1" ht="11.25" x14ac:dyDescent="0.2">
      <c r="A4" s="39" t="s">
        <v>11</v>
      </c>
      <c r="B4" s="39" t="s">
        <v>12</v>
      </c>
      <c r="C4" s="39" t="s">
        <v>13</v>
      </c>
      <c r="D4" s="40" t="s">
        <v>14</v>
      </c>
      <c r="E4" s="40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</row>
    <row r="5" spans="1:10" x14ac:dyDescent="0.2">
      <c r="A5" s="6" t="s">
        <v>21</v>
      </c>
      <c r="B5" s="1"/>
      <c r="C5" s="7"/>
      <c r="D5" s="8"/>
      <c r="E5" s="8"/>
      <c r="F5" s="9"/>
      <c r="G5" s="9"/>
      <c r="H5" s="9"/>
      <c r="I5" s="9"/>
      <c r="J5" s="9"/>
    </row>
    <row r="6" spans="1:10" x14ac:dyDescent="0.2">
      <c r="A6" s="10" t="s">
        <v>22</v>
      </c>
      <c r="B6" s="11">
        <f>'[1]בסיס נתונים ל-2017'!E6/1000</f>
        <v>10324.4</v>
      </c>
      <c r="C6" s="12"/>
      <c r="D6" s="12">
        <f>B6</f>
        <v>10324.4</v>
      </c>
      <c r="E6" s="12">
        <f>F6-D6</f>
        <v>355.60000000000036</v>
      </c>
      <c r="F6" s="13">
        <f>'[1]בסיס נתונים ל-2017'!F6/1000</f>
        <v>10680</v>
      </c>
      <c r="G6" s="13">
        <f>'[1]בסיס נתונים ל-2017'!G6/1000</f>
        <v>10036.000689999999</v>
      </c>
      <c r="H6" s="13">
        <f>I6-G6</f>
        <v>5253.9993100000011</v>
      </c>
      <c r="I6" s="14">
        <f>'[1]בסיס נתונים ל-2017'!H6/1000</f>
        <v>15290</v>
      </c>
      <c r="J6" s="15">
        <v>1</v>
      </c>
    </row>
    <row r="7" spans="1:10" x14ac:dyDescent="0.2">
      <c r="A7" s="10" t="s">
        <v>23</v>
      </c>
      <c r="B7" s="11"/>
      <c r="C7" s="12"/>
      <c r="D7" s="12">
        <f>B7</f>
        <v>0</v>
      </c>
      <c r="E7" s="12"/>
      <c r="F7" s="13"/>
      <c r="G7" s="13"/>
      <c r="H7" s="13">
        <f>I7-G7</f>
        <v>0</v>
      </c>
      <c r="I7" s="14"/>
      <c r="J7" s="13"/>
    </row>
    <row r="8" spans="1:10" x14ac:dyDescent="0.2">
      <c r="A8" s="10" t="s">
        <v>24</v>
      </c>
      <c r="B8" s="11">
        <f>'[1]בסיס נתונים ל-2017'!E18/1000</f>
        <v>1196.645</v>
      </c>
      <c r="C8" s="12"/>
      <c r="D8" s="12">
        <f>B8</f>
        <v>1196.645</v>
      </c>
      <c r="E8" s="12">
        <f>F8-D8</f>
        <v>398.35500000000002</v>
      </c>
      <c r="F8" s="13">
        <f>'[1]בסיס נתונים ל-2017'!F18/1000</f>
        <v>1595</v>
      </c>
      <c r="G8" s="13">
        <f>'[1]בסיס נתונים ל-2017'!G18/1000</f>
        <v>1612.3397600000001</v>
      </c>
      <c r="H8" s="13">
        <f>I8-G8</f>
        <v>201.66023999999993</v>
      </c>
      <c r="I8" s="14">
        <f>'[1]בסיס נתונים ל-2017'!H18/1000</f>
        <v>1814</v>
      </c>
      <c r="J8" s="15"/>
    </row>
    <row r="9" spans="1:10" x14ac:dyDescent="0.2">
      <c r="A9" s="10" t="s">
        <v>25</v>
      </c>
      <c r="B9" s="11">
        <f>'[1]בסיס נתונים ל-2017'!E23/1000</f>
        <v>14.72</v>
      </c>
      <c r="C9" s="12"/>
      <c r="D9" s="12">
        <f>B9</f>
        <v>14.72</v>
      </c>
      <c r="E9" s="12">
        <f>F9-D9</f>
        <v>2.2799999999999994</v>
      </c>
      <c r="F9" s="13">
        <f>'[1]בסיס נתונים ל-2017'!F23/1000</f>
        <v>17</v>
      </c>
      <c r="G9" s="13">
        <f>'[1]בסיס נתונים ל-2017'!G23/1000</f>
        <v>17.268000000000001</v>
      </c>
      <c r="H9" s="13">
        <f>I9-G9</f>
        <v>11.731999999999999</v>
      </c>
      <c r="I9" s="14">
        <f>'[1]בסיס נתונים ל-2017'!H23/1000</f>
        <v>29</v>
      </c>
      <c r="J9" s="15"/>
    </row>
    <row r="10" spans="1:10" x14ac:dyDescent="0.2">
      <c r="A10" s="16" t="s">
        <v>26</v>
      </c>
      <c r="B10" s="11">
        <f>'[1]בסיס נתונים ל-2017'!E53/1000</f>
        <v>5821.35</v>
      </c>
      <c r="C10" s="12"/>
      <c r="D10" s="12">
        <f>B10</f>
        <v>5821.35</v>
      </c>
      <c r="E10" s="12">
        <f>F10-D10</f>
        <v>215.64999999999964</v>
      </c>
      <c r="F10" s="13">
        <f>'[1]בסיס נתונים ל-2017'!F53/1000</f>
        <v>6037</v>
      </c>
      <c r="G10" s="13">
        <f>'[1]בסיס נתונים ל-2017'!G53/1000</f>
        <v>6011.139830000001</v>
      </c>
      <c r="H10" s="13">
        <f>I10-G10</f>
        <v>470.86016999999902</v>
      </c>
      <c r="I10" s="14">
        <f>'[1]בסיס נתונים ל-2017'!H53/1000</f>
        <v>6482</v>
      </c>
      <c r="J10" s="10"/>
    </row>
    <row r="11" spans="1:10" x14ac:dyDescent="0.2">
      <c r="A11" s="17" t="s">
        <v>27</v>
      </c>
      <c r="B11" s="18">
        <f t="shared" ref="B11:I11" si="0">SUM(B6:B10)</f>
        <v>17357.114999999998</v>
      </c>
      <c r="C11" s="18">
        <f t="shared" si="0"/>
        <v>0</v>
      </c>
      <c r="D11" s="18">
        <f t="shared" si="0"/>
        <v>17357.114999999998</v>
      </c>
      <c r="E11" s="18">
        <f t="shared" si="0"/>
        <v>971.88499999999999</v>
      </c>
      <c r="F11" s="18">
        <f t="shared" si="0"/>
        <v>18329</v>
      </c>
      <c r="G11" s="18">
        <f t="shared" si="0"/>
        <v>17676.74828</v>
      </c>
      <c r="H11" s="18">
        <f t="shared" si="0"/>
        <v>5938.2517200000002</v>
      </c>
      <c r="I11" s="19">
        <f t="shared" si="0"/>
        <v>23615</v>
      </c>
      <c r="J11" s="20"/>
    </row>
    <row r="12" spans="1:10" x14ac:dyDescent="0.2">
      <c r="A12" s="10" t="s">
        <v>28</v>
      </c>
      <c r="B12" s="11">
        <f>'[1]בסיס נתונים ל-2017'!E75/1000</f>
        <v>20913.547999999999</v>
      </c>
      <c r="C12" s="12"/>
      <c r="D12" s="12">
        <f>B12</f>
        <v>20913.547999999999</v>
      </c>
      <c r="E12" s="12">
        <f>F12-D12</f>
        <v>3060.4520000000011</v>
      </c>
      <c r="F12" s="13">
        <f>'[1]בסיס נתונים ל-2017'!F75/1000</f>
        <v>23974</v>
      </c>
      <c r="G12" s="13">
        <f>'[1]בסיס נתונים ל-2017'!G75/1000</f>
        <v>24140.370449999999</v>
      </c>
      <c r="H12" s="13">
        <f>I12-G12</f>
        <v>5512.6295500000015</v>
      </c>
      <c r="I12" s="14">
        <f>'[1]בסיס נתונים ל-2017'!H75/1000</f>
        <v>29653</v>
      </c>
      <c r="J12" s="15">
        <v>2</v>
      </c>
    </row>
    <row r="13" spans="1:10" x14ac:dyDescent="0.2">
      <c r="A13" s="10" t="s">
        <v>29</v>
      </c>
      <c r="B13" s="11">
        <f>'[1]בסיס נתונים ל-2017'!E113/1000</f>
        <v>1825.788</v>
      </c>
      <c r="C13" s="12"/>
      <c r="D13" s="12">
        <f>B13</f>
        <v>1825.788</v>
      </c>
      <c r="E13" s="12">
        <f>F13-D13</f>
        <v>270.21199999999999</v>
      </c>
      <c r="F13" s="13">
        <f>'[1]בסיס נתונים ל-2017'!F113/1000</f>
        <v>2096</v>
      </c>
      <c r="G13" s="13">
        <f>'[1]בסיס נתונים ל-2017'!G113/1000</f>
        <v>2096.819</v>
      </c>
      <c r="H13" s="13">
        <f>I13-G13</f>
        <v>168.18100000000004</v>
      </c>
      <c r="I13" s="14">
        <f>'[1]בסיס נתונים ל-2017'!H113/1000</f>
        <v>2265</v>
      </c>
      <c r="J13" s="15">
        <v>3</v>
      </c>
    </row>
    <row r="14" spans="1:10" x14ac:dyDescent="0.2">
      <c r="A14" s="10" t="s">
        <v>30</v>
      </c>
      <c r="B14" s="11">
        <f>'[1]בסיס נתונים ל-2017'!E127/1000</f>
        <v>3099.279</v>
      </c>
      <c r="C14" s="12"/>
      <c r="D14" s="12">
        <f>B14</f>
        <v>3099.279</v>
      </c>
      <c r="E14" s="12">
        <f>F14-D14</f>
        <v>685.721</v>
      </c>
      <c r="F14" s="13">
        <f>'[1]בסיס נתונים ל-2017'!F127/1000</f>
        <v>3785</v>
      </c>
      <c r="G14" s="13">
        <f>'[1]בסיס נתונים ל-2017'!G127/1000</f>
        <v>3781.3301800000004</v>
      </c>
      <c r="H14" s="13">
        <f>I14-G14</f>
        <v>-253.33018000000038</v>
      </c>
      <c r="I14" s="14">
        <f>'[1]בסיס נתונים ל-2017'!H127/1000</f>
        <v>3528</v>
      </c>
      <c r="J14" s="15">
        <v>4</v>
      </c>
    </row>
    <row r="15" spans="1:10" x14ac:dyDescent="0.2">
      <c r="A15" s="10" t="s">
        <v>31</v>
      </c>
      <c r="B15" s="11">
        <f>'[1]בסיס נתונים ל-2017'!E129/1000</f>
        <v>13662.082</v>
      </c>
      <c r="C15" s="12"/>
      <c r="D15" s="12">
        <f>B15</f>
        <v>13662.082</v>
      </c>
      <c r="E15" s="12">
        <f>F15-D15</f>
        <v>1155.9179999999997</v>
      </c>
      <c r="F15" s="13">
        <f>'[1]בסיס נתונים ל-2017'!F129/1000</f>
        <v>14818</v>
      </c>
      <c r="G15" s="13">
        <f>'[1]בסיס נתונים ל-2017'!G129/1000</f>
        <v>14817.545</v>
      </c>
      <c r="H15" s="13">
        <f>I15-G15</f>
        <v>921.45499999999993</v>
      </c>
      <c r="I15" s="14">
        <f>'[1]בסיס נתונים ל-2017'!H129/1000</f>
        <v>15739</v>
      </c>
      <c r="J15" s="15"/>
    </row>
    <row r="16" spans="1:10" x14ac:dyDescent="0.2">
      <c r="A16" s="16" t="s">
        <v>32</v>
      </c>
      <c r="B16" s="11">
        <f>'[1]בסיס נתונים ל-2017'!E131/1000+'[1]בסיס נתונים ל-2017'!E133/1000</f>
        <v>7491.1759999999995</v>
      </c>
      <c r="C16" s="12"/>
      <c r="D16" s="12">
        <f>B16</f>
        <v>7491.1759999999995</v>
      </c>
      <c r="E16" s="12">
        <f>F16-D16</f>
        <v>-2446.1759999999995</v>
      </c>
      <c r="F16" s="13">
        <f>('[1]בסיס נתונים ל-2017'!F131+'[1]בסיס נתונים ל-2017'!F133)/1000</f>
        <v>5045</v>
      </c>
      <c r="G16" s="13">
        <f>'[1]בסיס נתונים ל-2017'!G131/1000+'[1]בסיס נתונים ל-2017'!G133/1000</f>
        <v>5823.8960000000006</v>
      </c>
      <c r="H16" s="13">
        <f>I16-G16</f>
        <v>-1252.8960000000006</v>
      </c>
      <c r="I16" s="14">
        <f>('[1]בסיס נתונים ל-2017'!H131+'[1]בסיס נתונים ל-2017'!H133)/1000</f>
        <v>4571</v>
      </c>
      <c r="J16" s="15">
        <v>5</v>
      </c>
    </row>
    <row r="17" spans="1:10" x14ac:dyDescent="0.2">
      <c r="A17" s="17" t="s">
        <v>33</v>
      </c>
      <c r="B17" s="21">
        <f t="shared" ref="B17:I17" si="1">SUM(B12:B16)</f>
        <v>46991.873</v>
      </c>
      <c r="C17" s="21">
        <f t="shared" si="1"/>
        <v>0</v>
      </c>
      <c r="D17" s="21">
        <f t="shared" si="1"/>
        <v>46991.873</v>
      </c>
      <c r="E17" s="21">
        <f t="shared" si="1"/>
        <v>2726.1270000000013</v>
      </c>
      <c r="F17" s="21">
        <f t="shared" si="1"/>
        <v>49718</v>
      </c>
      <c r="G17" s="21">
        <f t="shared" si="1"/>
        <v>50659.960630000001</v>
      </c>
      <c r="H17" s="21">
        <f t="shared" si="1"/>
        <v>5096.0393700000004</v>
      </c>
      <c r="I17" s="21">
        <f t="shared" si="1"/>
        <v>55756</v>
      </c>
      <c r="J17" s="15"/>
    </row>
    <row r="18" spans="1:10" x14ac:dyDescent="0.2">
      <c r="A18" s="10" t="s">
        <v>34</v>
      </c>
      <c r="B18" s="11"/>
      <c r="C18" s="12"/>
      <c r="D18" s="12"/>
      <c r="E18" s="12"/>
      <c r="F18" s="10"/>
      <c r="G18" s="10"/>
      <c r="H18" s="13">
        <f>I18-G18</f>
        <v>0</v>
      </c>
      <c r="I18" s="10"/>
      <c r="J18" s="10"/>
    </row>
    <row r="19" spans="1:10" x14ac:dyDescent="0.2">
      <c r="A19" s="16" t="s">
        <v>35</v>
      </c>
      <c r="B19" s="11"/>
      <c r="C19" s="12"/>
      <c r="D19" s="12"/>
      <c r="E19" s="12"/>
      <c r="F19" s="10"/>
      <c r="G19" s="10"/>
      <c r="H19" s="13">
        <f>I19-G19</f>
        <v>0</v>
      </c>
      <c r="I19" s="10"/>
      <c r="J19" s="10"/>
    </row>
    <row r="20" spans="1:10" ht="25.5" customHeight="1" x14ac:dyDescent="0.2">
      <c r="A20" s="22" t="s">
        <v>36</v>
      </c>
      <c r="B20" s="21">
        <f t="shared" ref="B20:I20" si="2">SUM(B18:B19)+B17+B11</f>
        <v>64348.987999999998</v>
      </c>
      <c r="C20" s="21">
        <f t="shared" si="2"/>
        <v>0</v>
      </c>
      <c r="D20" s="21">
        <f t="shared" si="2"/>
        <v>64348.987999999998</v>
      </c>
      <c r="E20" s="21">
        <f t="shared" si="2"/>
        <v>3698.0120000000015</v>
      </c>
      <c r="F20" s="21">
        <f t="shared" si="2"/>
        <v>68047</v>
      </c>
      <c r="G20" s="21">
        <f t="shared" si="2"/>
        <v>68336.708910000001</v>
      </c>
      <c r="H20" s="21">
        <f t="shared" si="2"/>
        <v>11034.291090000001</v>
      </c>
      <c r="I20" s="21">
        <f t="shared" si="2"/>
        <v>79371</v>
      </c>
      <c r="J20" s="20"/>
    </row>
    <row r="21" spans="1:10" x14ac:dyDescent="0.2">
      <c r="A21" s="10" t="s">
        <v>37</v>
      </c>
      <c r="B21" s="11">
        <f>'[1]בסיס נתונים ל-2017'!E136/1000</f>
        <v>653.65800000000002</v>
      </c>
      <c r="C21" s="12"/>
      <c r="D21" s="12">
        <f>B21</f>
        <v>653.65800000000002</v>
      </c>
      <c r="E21" s="12">
        <f>F21-D21</f>
        <v>136.34199999999998</v>
      </c>
      <c r="F21" s="13">
        <f>'[1]בסיס נתונים ל-2017'!F136/1000</f>
        <v>790</v>
      </c>
      <c r="G21" s="13">
        <f>'[1]בסיס נתונים ל-2017'!G136/1000</f>
        <v>789.64571999999998</v>
      </c>
      <c r="H21" s="13">
        <f>I21-G21</f>
        <v>162.35428000000002</v>
      </c>
      <c r="I21" s="13">
        <f>'[1]בסיס נתונים ל-2017'!H136/1000</f>
        <v>952</v>
      </c>
      <c r="J21" s="23"/>
    </row>
    <row r="22" spans="1:10" ht="24" customHeight="1" x14ac:dyDescent="0.2">
      <c r="A22" s="24" t="s">
        <v>38</v>
      </c>
      <c r="B22" s="11"/>
      <c r="C22" s="12"/>
      <c r="D22" s="12"/>
      <c r="E22" s="12"/>
      <c r="F22" s="10"/>
      <c r="G22" s="10"/>
      <c r="H22" s="13">
        <f>I22-G22</f>
        <v>0</v>
      </c>
      <c r="I22" s="10"/>
      <c r="J22" s="10"/>
    </row>
    <row r="23" spans="1:10" x14ac:dyDescent="0.2">
      <c r="A23" s="16" t="s">
        <v>39</v>
      </c>
      <c r="B23" s="11"/>
      <c r="C23" s="12"/>
      <c r="D23" s="12"/>
      <c r="E23" s="12"/>
      <c r="F23" s="13"/>
      <c r="G23" s="13"/>
      <c r="H23" s="13"/>
      <c r="I23" s="13"/>
      <c r="J23" s="13"/>
    </row>
    <row r="24" spans="1:10" ht="15" thickBot="1" x14ac:dyDescent="0.25">
      <c r="A24" s="25" t="s">
        <v>40</v>
      </c>
      <c r="B24" s="26">
        <f t="shared" ref="B24:I24" si="3">SUM(B20:B23)</f>
        <v>65002.646000000001</v>
      </c>
      <c r="C24" s="26">
        <f t="shared" si="3"/>
        <v>0</v>
      </c>
      <c r="D24" s="26">
        <f t="shared" si="3"/>
        <v>65002.646000000001</v>
      </c>
      <c r="E24" s="26">
        <f t="shared" si="3"/>
        <v>3834.3540000000016</v>
      </c>
      <c r="F24" s="26">
        <f t="shared" si="3"/>
        <v>68837</v>
      </c>
      <c r="G24" s="26">
        <f t="shared" si="3"/>
        <v>69126.354630000002</v>
      </c>
      <c r="H24" s="26">
        <f t="shared" si="3"/>
        <v>11196.64537</v>
      </c>
      <c r="I24" s="26">
        <f t="shared" si="3"/>
        <v>80323</v>
      </c>
      <c r="J24" s="20"/>
    </row>
    <row r="25" spans="1:10" ht="15" thickTop="1" x14ac:dyDescent="0.2">
      <c r="A25" s="27"/>
      <c r="B25" s="28"/>
      <c r="C25" s="29"/>
      <c r="D25" s="29"/>
      <c r="E25" s="29"/>
      <c r="F25" s="30"/>
      <c r="G25" s="30"/>
      <c r="H25" s="30"/>
      <c r="I25" s="30"/>
      <c r="J25" s="31"/>
    </row>
    <row r="26" spans="1:10" x14ac:dyDescent="0.2">
      <c r="A26" s="32" t="s">
        <v>41</v>
      </c>
      <c r="B26" s="33"/>
      <c r="C26" s="34"/>
      <c r="D26" s="34"/>
      <c r="E26" s="34"/>
      <c r="F26" s="30"/>
      <c r="G26" s="30"/>
      <c r="H26" s="30"/>
      <c r="I26" s="30"/>
      <c r="J26" s="31"/>
    </row>
    <row r="27" spans="1:10" x14ac:dyDescent="0.2">
      <c r="A27" s="10" t="s">
        <v>42</v>
      </c>
      <c r="B27" s="11">
        <f>'[1]בסיס נתונים ל-2017'!E156/1000</f>
        <v>7607.5739999999996</v>
      </c>
      <c r="C27" s="12"/>
      <c r="D27" s="12">
        <f>B27</f>
        <v>7607.5739999999996</v>
      </c>
      <c r="E27" s="12">
        <f>F27-D27</f>
        <v>-26.573999999999614</v>
      </c>
      <c r="F27" s="13">
        <f>'[1]בסיס נתונים ל-2017'!F156/1000</f>
        <v>7581</v>
      </c>
      <c r="G27" s="13">
        <f>'[1]בסיס נתונים ל-2017'!G156/1000</f>
        <v>7415.6868599999998</v>
      </c>
      <c r="H27" s="13">
        <f>I27-G27</f>
        <v>148.3131400000002</v>
      </c>
      <c r="I27" s="13">
        <f>'[1]בסיס נתונים ל-2017'!H156/1000</f>
        <v>7564</v>
      </c>
      <c r="J27" s="15">
        <v>6</v>
      </c>
    </row>
    <row r="28" spans="1:10" x14ac:dyDescent="0.2">
      <c r="A28" s="10" t="s">
        <v>43</v>
      </c>
      <c r="B28" s="11">
        <f>'[1]בסיס נתונים ל-2017'!E356/1000</f>
        <v>22655.383000000002</v>
      </c>
      <c r="C28" s="12"/>
      <c r="D28" s="12">
        <f>'[1]בסיס נתונים ל-2017'!E356/1000</f>
        <v>22655.383000000002</v>
      </c>
      <c r="E28" s="12">
        <f>F28-D28</f>
        <v>1352.6169999999984</v>
      </c>
      <c r="F28" s="13">
        <f>'[1]בסיס נתונים ל-2017'!F356/1000</f>
        <v>24008</v>
      </c>
      <c r="G28" s="13">
        <f>'[1]בסיס נתונים ל-2017'!G356/1000</f>
        <v>23744.243589999998</v>
      </c>
      <c r="H28" s="13">
        <f>I28-G28</f>
        <v>4982.7564100000018</v>
      </c>
      <c r="I28" s="13">
        <f>'[1]בסיס נתונים ל-2017'!H356/1000</f>
        <v>28727</v>
      </c>
      <c r="J28" s="15">
        <v>7</v>
      </c>
    </row>
    <row r="29" spans="1:10" x14ac:dyDescent="0.2">
      <c r="A29" s="16" t="s">
        <v>44</v>
      </c>
      <c r="B29" s="11"/>
      <c r="C29" s="12"/>
      <c r="D29" s="12">
        <f>B29</f>
        <v>0</v>
      </c>
      <c r="E29" s="12">
        <f>F29-D29</f>
        <v>0</v>
      </c>
      <c r="F29" s="13"/>
      <c r="G29" s="13"/>
      <c r="H29" s="13">
        <f>I29-G29</f>
        <v>0</v>
      </c>
      <c r="I29" s="13"/>
      <c r="J29" s="13"/>
    </row>
    <row r="30" spans="1:10" x14ac:dyDescent="0.2">
      <c r="A30" s="17" t="s">
        <v>45</v>
      </c>
      <c r="B30" s="18">
        <f t="shared" ref="B30:I30" si="4">SUM(B27:B29)</f>
        <v>30262.957000000002</v>
      </c>
      <c r="C30" s="18">
        <f t="shared" si="4"/>
        <v>0</v>
      </c>
      <c r="D30" s="18">
        <f t="shared" si="4"/>
        <v>30262.957000000002</v>
      </c>
      <c r="E30" s="18">
        <f t="shared" si="4"/>
        <v>1326.0429999999988</v>
      </c>
      <c r="F30" s="18">
        <f t="shared" si="4"/>
        <v>31589</v>
      </c>
      <c r="G30" s="18">
        <f t="shared" si="4"/>
        <v>31159.93045</v>
      </c>
      <c r="H30" s="18">
        <f t="shared" si="4"/>
        <v>5131.069550000002</v>
      </c>
      <c r="I30" s="18">
        <f t="shared" si="4"/>
        <v>36291</v>
      </c>
      <c r="J30" s="20"/>
    </row>
    <row r="31" spans="1:10" x14ac:dyDescent="0.2">
      <c r="A31" s="10" t="s">
        <v>46</v>
      </c>
      <c r="B31" s="11">
        <f>'[1]בסיס נתונים ל-2017'!E370/1000</f>
        <v>6214.5889999999999</v>
      </c>
      <c r="C31" s="12"/>
      <c r="D31" s="12">
        <f>B31</f>
        <v>6214.5889999999999</v>
      </c>
      <c r="E31" s="12">
        <f>F31-D31</f>
        <v>622.41100000000006</v>
      </c>
      <c r="F31" s="13">
        <f>'[1]בסיס נתונים ל-2017'!F370/1000</f>
        <v>6837</v>
      </c>
      <c r="G31" s="13">
        <f>'[1]בסיס נתונים ל-2017'!G370/1000</f>
        <v>6744.9740800000009</v>
      </c>
      <c r="H31" s="13">
        <f>I31-G31</f>
        <v>460.02591999999913</v>
      </c>
      <c r="I31" s="13">
        <f>'[1]בסיס נתונים ל-2017'!H370/1000</f>
        <v>7205</v>
      </c>
      <c r="J31" s="15"/>
    </row>
    <row r="32" spans="1:10" x14ac:dyDescent="0.2">
      <c r="A32" s="16" t="s">
        <v>47</v>
      </c>
      <c r="B32" s="11">
        <f>'[1]בסיס נתונים ל-2017'!E428/1000</f>
        <v>22201.824000000001</v>
      </c>
      <c r="C32" s="12"/>
      <c r="D32" s="12">
        <f>B32</f>
        <v>22201.824000000001</v>
      </c>
      <c r="E32" s="12">
        <f>F32-D32</f>
        <v>2316.1759999999995</v>
      </c>
      <c r="F32" s="13">
        <f>'[1]בסיס נתונים ל-2017'!F428/1000</f>
        <v>24518</v>
      </c>
      <c r="G32" s="13">
        <f>'[1]בסיס נתונים ל-2017'!G428/1000</f>
        <v>24035.75909</v>
      </c>
      <c r="H32" s="13">
        <f>I32-G32</f>
        <v>4530.2409100000004</v>
      </c>
      <c r="I32" s="13">
        <f>'[1]בסיס נתונים ל-2017'!H428/1000</f>
        <v>28566</v>
      </c>
      <c r="J32" s="15">
        <v>8</v>
      </c>
    </row>
    <row r="33" spans="1:10" x14ac:dyDescent="0.2">
      <c r="A33" s="17" t="s">
        <v>48</v>
      </c>
      <c r="B33" s="18">
        <f t="shared" ref="B33:I33" si="5">SUM(B31:B32)</f>
        <v>28416.413</v>
      </c>
      <c r="C33" s="18">
        <f t="shared" si="5"/>
        <v>0</v>
      </c>
      <c r="D33" s="18">
        <f t="shared" si="5"/>
        <v>28416.413</v>
      </c>
      <c r="E33" s="18">
        <f t="shared" si="5"/>
        <v>2938.5869999999995</v>
      </c>
      <c r="F33" s="18">
        <f t="shared" si="5"/>
        <v>31355</v>
      </c>
      <c r="G33" s="18">
        <f t="shared" si="5"/>
        <v>30780.73317</v>
      </c>
      <c r="H33" s="18">
        <f t="shared" si="5"/>
        <v>4990.2668299999996</v>
      </c>
      <c r="I33" s="18">
        <f t="shared" si="5"/>
        <v>35771</v>
      </c>
      <c r="J33" s="20"/>
    </row>
    <row r="34" spans="1:10" x14ac:dyDescent="0.2">
      <c r="A34" s="10" t="s">
        <v>49</v>
      </c>
      <c r="B34" s="11">
        <f>'[1]בסיס נתונים ל-2017'!E432/1000</f>
        <v>869.21900000000005</v>
      </c>
      <c r="C34" s="12"/>
      <c r="D34" s="12">
        <f>B34</f>
        <v>869.21900000000005</v>
      </c>
      <c r="E34" s="12">
        <f>F34-D34</f>
        <v>30.780999999999949</v>
      </c>
      <c r="F34" s="13">
        <f>'[1]בסיס נתונים ל-2017'!F432/1000</f>
        <v>900</v>
      </c>
      <c r="G34" s="13">
        <f>'[1]בסיס נתונים ל-2017'!G432/1000</f>
        <v>897.82978000000003</v>
      </c>
      <c r="H34" s="13">
        <f>I34-G34</f>
        <v>72.170219999999972</v>
      </c>
      <c r="I34" s="13">
        <f>'[1]בסיס נתונים ל-2017'!H432/1000</f>
        <v>970</v>
      </c>
      <c r="J34" s="15"/>
    </row>
    <row r="35" spans="1:10" x14ac:dyDescent="0.2">
      <c r="A35" s="16" t="s">
        <v>50</v>
      </c>
      <c r="B35" s="11">
        <f>'[1]בסיס נתונים ל-2017'!E482/1000</f>
        <v>2050.4499999999998</v>
      </c>
      <c r="C35" s="12"/>
      <c r="D35" s="12">
        <f>B35</f>
        <v>2050.4499999999998</v>
      </c>
      <c r="E35" s="12">
        <f>F35-D35</f>
        <v>261.55000000000018</v>
      </c>
      <c r="F35" s="13">
        <f>'[1]בסיס נתונים ל-2017'!F482/1000</f>
        <v>2312</v>
      </c>
      <c r="G35" s="13">
        <f>'[1]בסיס נתונים ל-2017'!G482/1000</f>
        <v>2287.7691099999997</v>
      </c>
      <c r="H35" s="13">
        <f>I35-G35</f>
        <v>283.23089000000027</v>
      </c>
      <c r="I35" s="13">
        <f>'[1]בסיס נתונים ל-2017'!H482/1000</f>
        <v>2571</v>
      </c>
      <c r="J35" s="15"/>
    </row>
    <row r="36" spans="1:10" x14ac:dyDescent="0.2">
      <c r="A36" s="17" t="s">
        <v>51</v>
      </c>
      <c r="B36" s="18">
        <f t="shared" ref="B36:I36" si="6">SUM(B34:B35)</f>
        <v>2919.6689999999999</v>
      </c>
      <c r="C36" s="18">
        <f t="shared" si="6"/>
        <v>0</v>
      </c>
      <c r="D36" s="18">
        <f t="shared" si="6"/>
        <v>2919.6689999999999</v>
      </c>
      <c r="E36" s="18">
        <f t="shared" si="6"/>
        <v>292.33100000000013</v>
      </c>
      <c r="F36" s="18">
        <f t="shared" si="6"/>
        <v>3212</v>
      </c>
      <c r="G36" s="18">
        <f t="shared" si="6"/>
        <v>3185.5988899999998</v>
      </c>
      <c r="H36" s="18">
        <f t="shared" si="6"/>
        <v>355.40111000000024</v>
      </c>
      <c r="I36" s="18">
        <f t="shared" si="6"/>
        <v>3541</v>
      </c>
      <c r="J36" s="20"/>
    </row>
    <row r="37" spans="1:10" x14ac:dyDescent="0.2">
      <c r="A37" s="10" t="s">
        <v>52</v>
      </c>
      <c r="B37" s="11"/>
      <c r="C37" s="35"/>
      <c r="D37" s="12">
        <f>B37</f>
        <v>0</v>
      </c>
      <c r="E37" s="12">
        <f>F37-D37</f>
        <v>0</v>
      </c>
      <c r="F37" s="13"/>
      <c r="G37" s="13"/>
      <c r="H37" s="13">
        <f>I37-G37</f>
        <v>0</v>
      </c>
      <c r="I37" s="13"/>
      <c r="J37" s="20"/>
    </row>
    <row r="38" spans="1:10" x14ac:dyDescent="0.2">
      <c r="A38" s="16" t="s">
        <v>53</v>
      </c>
      <c r="B38" s="11">
        <f>'[1]בסיס נתונים ל-2017'!E486/1000</f>
        <v>1046.5609999999999</v>
      </c>
      <c r="C38" s="12"/>
      <c r="D38" s="12">
        <f>B38</f>
        <v>1046.5609999999999</v>
      </c>
      <c r="E38" s="12">
        <f>F38-D38</f>
        <v>-201.56099999999992</v>
      </c>
      <c r="F38" s="13">
        <f>'[1]בסיס נתונים ל-2017'!F486/1000</f>
        <v>845</v>
      </c>
      <c r="G38" s="13">
        <f>'[1]בסיס נתונים ל-2017'!G486/1000</f>
        <v>834.13734999999997</v>
      </c>
      <c r="H38" s="13">
        <f>I38-G38</f>
        <v>55.862650000000031</v>
      </c>
      <c r="I38" s="13">
        <f>'[1]בסיס נתונים ל-2017'!H486/1000</f>
        <v>890</v>
      </c>
      <c r="J38" s="15"/>
    </row>
    <row r="39" spans="1:10" x14ac:dyDescent="0.2">
      <c r="A39" s="17" t="s">
        <v>54</v>
      </c>
      <c r="B39" s="18">
        <f t="shared" ref="B39:I39" si="7">SUM(B37:B38)</f>
        <v>1046.5609999999999</v>
      </c>
      <c r="C39" s="18">
        <f t="shared" si="7"/>
        <v>0</v>
      </c>
      <c r="D39" s="18">
        <f t="shared" si="7"/>
        <v>1046.5609999999999</v>
      </c>
      <c r="E39" s="18">
        <f t="shared" si="7"/>
        <v>-201.56099999999992</v>
      </c>
      <c r="F39" s="18">
        <f t="shared" si="7"/>
        <v>845</v>
      </c>
      <c r="G39" s="18">
        <f t="shared" si="7"/>
        <v>834.13734999999997</v>
      </c>
      <c r="H39" s="18">
        <f t="shared" si="7"/>
        <v>55.862650000000031</v>
      </c>
      <c r="I39" s="18">
        <f t="shared" si="7"/>
        <v>890</v>
      </c>
      <c r="J39" s="20"/>
    </row>
    <row r="40" spans="1:10" x14ac:dyDescent="0.2">
      <c r="A40" s="10" t="s">
        <v>55</v>
      </c>
      <c r="B40" s="11">
        <f>'[1]בסיס נתונים ל-2017'!E490/1000</f>
        <v>151.72300000000001</v>
      </c>
      <c r="C40" s="12"/>
      <c r="D40" s="12">
        <f>B40</f>
        <v>151.72300000000001</v>
      </c>
      <c r="E40" s="12">
        <f>F40-D40</f>
        <v>34.276999999999987</v>
      </c>
      <c r="F40" s="13">
        <f>'[1]בסיס נתונים ל-2017'!F490/1000</f>
        <v>186</v>
      </c>
      <c r="G40" s="13">
        <f>'[1]בסיס נתונים ל-2017'!G490/1000</f>
        <v>168.60029</v>
      </c>
      <c r="H40" s="13">
        <f>I40-G40</f>
        <v>61.399709999999999</v>
      </c>
      <c r="I40" s="13">
        <f>'[1]בסיס נתונים ל-2017'!H490/1000</f>
        <v>230</v>
      </c>
      <c r="J40" s="15"/>
    </row>
    <row r="41" spans="1:10" x14ac:dyDescent="0.2">
      <c r="A41" s="10" t="s">
        <v>56</v>
      </c>
      <c r="B41" s="11">
        <f>'[1]בסיס נתונים ל-2017'!E493/1000</f>
        <v>1611</v>
      </c>
      <c r="C41" s="35"/>
      <c r="D41" s="12">
        <f>B41</f>
        <v>1611</v>
      </c>
      <c r="E41" s="12">
        <f>F41-D41</f>
        <v>-611</v>
      </c>
      <c r="F41" s="13">
        <f>'[1]בסיס נתונים ל-2017'!F493/1000</f>
        <v>1000</v>
      </c>
      <c r="G41" s="13">
        <f>'[1]בסיס נתונים ל-2017'!G493/1000</f>
        <v>2320</v>
      </c>
      <c r="H41" s="13">
        <f>I41-G41</f>
        <v>480</v>
      </c>
      <c r="I41" s="13">
        <f>'[1]בסיס נתונים ל-2017'!H493/1000</f>
        <v>2800</v>
      </c>
      <c r="J41" s="15">
        <v>9</v>
      </c>
    </row>
    <row r="42" spans="1:10" ht="25.5" x14ac:dyDescent="0.2">
      <c r="A42" s="22" t="s">
        <v>57</v>
      </c>
      <c r="B42" s="18">
        <f t="shared" ref="B42:I42" si="8">+B41+B40+B39+B36+B33+B30</f>
        <v>64408.323000000004</v>
      </c>
      <c r="C42" s="18">
        <f t="shared" si="8"/>
        <v>0</v>
      </c>
      <c r="D42" s="18">
        <f t="shared" si="8"/>
        <v>64408.323000000004</v>
      </c>
      <c r="E42" s="18">
        <f t="shared" si="8"/>
        <v>3778.6769999999988</v>
      </c>
      <c r="F42" s="18">
        <f t="shared" si="8"/>
        <v>68187</v>
      </c>
      <c r="G42" s="18">
        <f t="shared" si="8"/>
        <v>68449.000150000007</v>
      </c>
      <c r="H42" s="18">
        <f t="shared" si="8"/>
        <v>11073.999850000002</v>
      </c>
      <c r="I42" s="18">
        <f t="shared" si="8"/>
        <v>79523</v>
      </c>
      <c r="J42" s="20"/>
    </row>
    <row r="43" spans="1:10" x14ac:dyDescent="0.2">
      <c r="A43" s="10" t="s">
        <v>37</v>
      </c>
      <c r="B43" s="11">
        <f>'[1]בסיס נתונים ל-2017'!E495/1000</f>
        <v>528.79999999999995</v>
      </c>
      <c r="C43" s="12"/>
      <c r="D43" s="12">
        <f>B43</f>
        <v>528.79999999999995</v>
      </c>
      <c r="E43" s="12">
        <f>F43-D43</f>
        <v>121.20000000000005</v>
      </c>
      <c r="F43" s="13">
        <f>'[1]בסיס נתונים ל-2017'!F495/1000</f>
        <v>650</v>
      </c>
      <c r="G43" s="13">
        <f>'[1]בסיס נתונים ל-2017'!G495/1000</f>
        <v>649.07399999999996</v>
      </c>
      <c r="H43" s="13">
        <f>I43-G43</f>
        <v>150.92600000000004</v>
      </c>
      <c r="I43" s="13">
        <f>'[1]בסיס נתונים ל-2017'!H495/1000</f>
        <v>800</v>
      </c>
      <c r="J43" s="15"/>
    </row>
    <row r="44" spans="1:10" x14ac:dyDescent="0.2">
      <c r="A44" s="36" t="s">
        <v>58</v>
      </c>
      <c r="B44" s="11"/>
      <c r="C44" s="35"/>
      <c r="D44" s="12"/>
      <c r="E44" s="12"/>
      <c r="F44" s="13"/>
      <c r="G44" s="13"/>
      <c r="H44" s="13"/>
      <c r="I44" s="13"/>
      <c r="J44" s="20"/>
    </row>
    <row r="45" spans="1:10" x14ac:dyDescent="0.2">
      <c r="A45" s="22" t="s">
        <v>59</v>
      </c>
      <c r="B45" s="21">
        <f t="shared" ref="B45:I45" si="9">SUM(B42:B44)</f>
        <v>64937.123000000007</v>
      </c>
      <c r="C45" s="21">
        <f t="shared" si="9"/>
        <v>0</v>
      </c>
      <c r="D45" s="21">
        <f t="shared" si="9"/>
        <v>64937.123000000007</v>
      </c>
      <c r="E45" s="21">
        <f t="shared" si="9"/>
        <v>3899.8769999999986</v>
      </c>
      <c r="F45" s="21">
        <f t="shared" si="9"/>
        <v>68837</v>
      </c>
      <c r="G45" s="21">
        <f t="shared" si="9"/>
        <v>69098.07415</v>
      </c>
      <c r="H45" s="21">
        <f t="shared" si="9"/>
        <v>11224.925850000001</v>
      </c>
      <c r="I45" s="21">
        <f t="shared" si="9"/>
        <v>80323</v>
      </c>
      <c r="J45" s="20"/>
    </row>
    <row r="46" spans="1:10" ht="15" thickBot="1" x14ac:dyDescent="0.25">
      <c r="A46" s="37" t="s">
        <v>60</v>
      </c>
      <c r="B46" s="38">
        <f t="shared" ref="B46:G46" si="10">B24-B45</f>
        <v>65.522999999993772</v>
      </c>
      <c r="C46" s="38">
        <f t="shared" si="10"/>
        <v>0</v>
      </c>
      <c r="D46" s="38">
        <f t="shared" si="10"/>
        <v>65.522999999993772</v>
      </c>
      <c r="E46" s="38">
        <f t="shared" si="10"/>
        <v>-65.522999999996955</v>
      </c>
      <c r="F46" s="38">
        <f t="shared" si="10"/>
        <v>0</v>
      </c>
      <c r="G46" s="38">
        <f t="shared" si="10"/>
        <v>28.280480000001262</v>
      </c>
      <c r="H46" s="38">
        <f>H24-H45</f>
        <v>-28.280480000001262</v>
      </c>
      <c r="I46" s="38">
        <f>I24-I45</f>
        <v>0</v>
      </c>
      <c r="J46" s="38"/>
    </row>
    <row r="47" spans="1:10" ht="15" thickTop="1" x14ac:dyDescent="0.2">
      <c r="A47" s="1"/>
      <c r="B47" s="1"/>
      <c r="C47" s="2"/>
      <c r="D47" s="3"/>
      <c r="E47" s="3"/>
      <c r="F47" s="2"/>
      <c r="G47" s="2"/>
      <c r="H47" s="2"/>
      <c r="I47" s="2"/>
      <c r="J47" s="1"/>
    </row>
    <row r="48" spans="1:10" x14ac:dyDescent="0.2">
      <c r="A48" s="1"/>
      <c r="B48" s="1"/>
      <c r="C48" s="2"/>
      <c r="D48" s="3"/>
      <c r="E48" s="3"/>
      <c r="F48" s="2"/>
      <c r="G48" s="2"/>
      <c r="H48" s="2"/>
      <c r="I48" s="2"/>
      <c r="J48" s="2"/>
    </row>
    <row r="49" spans="1:10" x14ac:dyDescent="0.2">
      <c r="A49" s="1"/>
      <c r="B49" s="1"/>
      <c r="C49" s="2"/>
      <c r="D49" s="3"/>
      <c r="E49" s="3"/>
      <c r="F49" s="2"/>
      <c r="G49" s="2"/>
      <c r="H49" s="2"/>
      <c r="I49" s="2"/>
      <c r="J49" s="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rightToLeft="1" topLeftCell="A34" workbookViewId="0">
      <selection activeCell="J10" sqref="J10"/>
    </sheetView>
  </sheetViews>
  <sheetFormatPr defaultRowHeight="14.25" x14ac:dyDescent="0.2"/>
  <cols>
    <col min="1" max="1" width="30.125" customWidth="1"/>
    <col min="2" max="2" width="9.875" bestFit="1" customWidth="1"/>
    <col min="3" max="3" width="9.125" bestFit="1" customWidth="1"/>
    <col min="4" max="4" width="9.875" bestFit="1" customWidth="1"/>
    <col min="5" max="5" width="9.25" bestFit="1" customWidth="1"/>
    <col min="6" max="7" width="9.875" bestFit="1" customWidth="1"/>
    <col min="8" max="8" width="9.25" bestFit="1" customWidth="1"/>
    <col min="9" max="9" width="9.875" bestFit="1" customWidth="1"/>
    <col min="10" max="10" width="9.125" bestFit="1" customWidth="1"/>
  </cols>
  <sheetData>
    <row r="1" spans="1:10" x14ac:dyDescent="0.2">
      <c r="A1" s="42" t="s">
        <v>68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">
      <c r="A2" s="1"/>
      <c r="B2" s="1"/>
      <c r="C2" s="2"/>
      <c r="D2" s="3"/>
      <c r="E2" s="3"/>
      <c r="F2" s="2"/>
      <c r="G2" s="2"/>
      <c r="H2" s="2"/>
      <c r="I2" s="2"/>
      <c r="J2" s="1"/>
    </row>
    <row r="3" spans="1:10" ht="51" x14ac:dyDescent="0.2">
      <c r="A3" s="4" t="s">
        <v>1</v>
      </c>
      <c r="B3" s="4" t="s">
        <v>69</v>
      </c>
      <c r="C3" s="4" t="s">
        <v>3</v>
      </c>
      <c r="D3" s="5" t="s">
        <v>70</v>
      </c>
      <c r="E3" s="4" t="s">
        <v>5</v>
      </c>
      <c r="F3" s="4" t="s">
        <v>71</v>
      </c>
      <c r="G3" s="4" t="s">
        <v>72</v>
      </c>
      <c r="H3" s="4" t="s">
        <v>73</v>
      </c>
      <c r="I3" s="4" t="s">
        <v>74</v>
      </c>
      <c r="J3" s="4" t="s">
        <v>10</v>
      </c>
    </row>
    <row r="4" spans="1:10" s="41" customFormat="1" ht="11.25" x14ac:dyDescent="0.2">
      <c r="A4" s="39" t="s">
        <v>11</v>
      </c>
      <c r="B4" s="39" t="s">
        <v>12</v>
      </c>
      <c r="C4" s="39" t="s">
        <v>13</v>
      </c>
      <c r="D4" s="40" t="s">
        <v>14</v>
      </c>
      <c r="E4" s="40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</row>
    <row r="5" spans="1:10" x14ac:dyDescent="0.2">
      <c r="A5" s="6" t="s">
        <v>21</v>
      </c>
      <c r="B5" s="1"/>
      <c r="C5" s="7"/>
      <c r="D5" s="8"/>
      <c r="E5" s="8"/>
      <c r="F5" s="9"/>
      <c r="G5" s="9"/>
      <c r="H5" s="9"/>
      <c r="I5" s="9"/>
      <c r="J5" s="9"/>
    </row>
    <row r="6" spans="1:10" x14ac:dyDescent="0.2">
      <c r="A6" s="10" t="s">
        <v>22</v>
      </c>
      <c r="B6" s="11">
        <f>'[6]בסיס נתונים ל-2018'!E5/1000</f>
        <v>10036.000689999999</v>
      </c>
      <c r="C6" s="12"/>
      <c r="D6" s="12">
        <f>B6</f>
        <v>10036.000689999999</v>
      </c>
      <c r="E6" s="12">
        <f>F6-D6</f>
        <v>1563.9993100000011</v>
      </c>
      <c r="F6" s="13">
        <f>'[6]בסיס נתונים ל-2018'!F5/1000</f>
        <v>11600</v>
      </c>
      <c r="G6" s="13">
        <f>'[6]בסיס נתונים ל-2018'!G5/1000</f>
        <v>14050</v>
      </c>
      <c r="H6" s="13">
        <f>I6-G6</f>
        <v>-1033</v>
      </c>
      <c r="I6" s="13">
        <f>'[6]בסיס נתונים ל-2018'!H5/1000</f>
        <v>13017</v>
      </c>
      <c r="J6" s="15">
        <v>1</v>
      </c>
    </row>
    <row r="7" spans="1:10" x14ac:dyDescent="0.2">
      <c r="A7" s="10" t="s">
        <v>23</v>
      </c>
      <c r="B7" s="11"/>
      <c r="C7" s="12"/>
      <c r="D7" s="12">
        <f>B7</f>
        <v>0</v>
      </c>
      <c r="E7" s="12"/>
      <c r="F7" s="13"/>
      <c r="G7" s="13"/>
      <c r="H7" s="13">
        <f>I7-G7</f>
        <v>0</v>
      </c>
      <c r="I7" s="13"/>
      <c r="J7" s="13"/>
    </row>
    <row r="8" spans="1:10" x14ac:dyDescent="0.2">
      <c r="A8" s="10" t="s">
        <v>24</v>
      </c>
      <c r="B8" s="11">
        <f>'[6]בסיס נתונים ל-2018'!E15/1000</f>
        <v>1612.3397600000001</v>
      </c>
      <c r="C8" s="12"/>
      <c r="D8" s="12">
        <f>B8</f>
        <v>1612.3397600000001</v>
      </c>
      <c r="E8" s="12">
        <f>F8-D8</f>
        <v>-107.33976000000007</v>
      </c>
      <c r="F8" s="13">
        <f>'[6]בסיס נתונים ל-2018'!F15/1000</f>
        <v>1505</v>
      </c>
      <c r="G8" s="13">
        <f>'[6]בסיס נתונים ל-2018'!G15/1000</f>
        <v>1749.5677599999999</v>
      </c>
      <c r="H8" s="13">
        <f>I8-G8</f>
        <v>-461.56775999999991</v>
      </c>
      <c r="I8" s="13">
        <f>'[6]בסיס נתונים ל-2018'!H15/1000</f>
        <v>1288</v>
      </c>
      <c r="J8" s="15"/>
    </row>
    <row r="9" spans="1:10" x14ac:dyDescent="0.2">
      <c r="A9" s="10" t="s">
        <v>25</v>
      </c>
      <c r="B9" s="11">
        <f>'[6]בסיס נתונים ל-2018'!E19/1000</f>
        <v>17.268000000000001</v>
      </c>
      <c r="C9" s="12"/>
      <c r="D9" s="12">
        <f>B9</f>
        <v>17.268000000000001</v>
      </c>
      <c r="E9" s="12">
        <f>F9-D9</f>
        <v>33.731999999999999</v>
      </c>
      <c r="F9" s="13">
        <f>'[6]בסיס נתונים ל-2018'!F19/1000</f>
        <v>51</v>
      </c>
      <c r="G9" s="13">
        <f>'[6]בסיס נתונים ל-2018'!G19/1000</f>
        <v>30</v>
      </c>
      <c r="H9" s="13">
        <f>I9-G9</f>
        <v>0</v>
      </c>
      <c r="I9" s="13">
        <f>'[6]בסיס נתונים ל-2018'!H19/1000</f>
        <v>30</v>
      </c>
      <c r="J9" s="15"/>
    </row>
    <row r="10" spans="1:10" x14ac:dyDescent="0.2">
      <c r="A10" s="16" t="s">
        <v>26</v>
      </c>
      <c r="B10" s="11">
        <f>'[6]בסיס נתונים ל-2018'!E45/1000</f>
        <v>6011.139830000001</v>
      </c>
      <c r="C10" s="12"/>
      <c r="D10" s="12">
        <f>B10</f>
        <v>6011.139830000001</v>
      </c>
      <c r="E10" s="12">
        <f>F10-D10</f>
        <v>-715.13983000000098</v>
      </c>
      <c r="F10" s="13">
        <f>'[6]בסיס נתונים ל-2018'!F45/1000</f>
        <v>5296</v>
      </c>
      <c r="G10" s="13">
        <f>'[6]בסיס נתונים ל-2018'!G45/1000</f>
        <v>6082.8955400000004</v>
      </c>
      <c r="H10" s="13">
        <f>I10-G10</f>
        <v>108.10445999999956</v>
      </c>
      <c r="I10" s="13">
        <f>'[6]בסיס נתונים ל-2018'!H45/1000</f>
        <v>6191</v>
      </c>
      <c r="J10" s="10"/>
    </row>
    <row r="11" spans="1:10" x14ac:dyDescent="0.2">
      <c r="A11" s="17" t="s">
        <v>27</v>
      </c>
      <c r="B11" s="18">
        <f t="shared" ref="B11:I11" si="0">SUM(B6:B10)</f>
        <v>17676.74828</v>
      </c>
      <c r="C11" s="18">
        <f t="shared" si="0"/>
        <v>0</v>
      </c>
      <c r="D11" s="18">
        <f t="shared" si="0"/>
        <v>17676.74828</v>
      </c>
      <c r="E11" s="18">
        <f t="shared" si="0"/>
        <v>775.25171999999998</v>
      </c>
      <c r="F11" s="18">
        <f t="shared" si="0"/>
        <v>18452</v>
      </c>
      <c r="G11" s="18">
        <f t="shared" si="0"/>
        <v>21912.463299999999</v>
      </c>
      <c r="H11" s="18">
        <f t="shared" si="0"/>
        <v>-1386.4633000000003</v>
      </c>
      <c r="I11" s="18">
        <f t="shared" si="0"/>
        <v>20526</v>
      </c>
      <c r="J11" s="20"/>
    </row>
    <row r="12" spans="1:10" x14ac:dyDescent="0.2">
      <c r="A12" s="10" t="s">
        <v>28</v>
      </c>
      <c r="B12" s="11">
        <f>'[6]בסיס נתונים ל-2018'!E63/1000</f>
        <v>24140.370449999999</v>
      </c>
      <c r="C12" s="12"/>
      <c r="D12" s="12">
        <f>B12</f>
        <v>24140.370449999999</v>
      </c>
      <c r="E12" s="12">
        <f>F12-D12</f>
        <v>-2588.3704499999985</v>
      </c>
      <c r="F12" s="13">
        <f>'[6]בסיס נתונים ל-2018'!F63/1000</f>
        <v>21552</v>
      </c>
      <c r="G12" s="13">
        <f>'[6]בסיס נתונים ל-2018'!G63/1000</f>
        <v>28740.41562</v>
      </c>
      <c r="H12" s="13">
        <f>I12-G12</f>
        <v>-6315.4156199999998</v>
      </c>
      <c r="I12" s="13">
        <f>'[6]בסיס נתונים ל-2018'!H63/1000</f>
        <v>22425</v>
      </c>
      <c r="J12" s="15">
        <v>2</v>
      </c>
    </row>
    <row r="13" spans="1:10" x14ac:dyDescent="0.2">
      <c r="A13" s="10" t="s">
        <v>29</v>
      </c>
      <c r="B13" s="11">
        <f>'[6]בסיס נתונים ל-2018'!E95/1000</f>
        <v>2096.819</v>
      </c>
      <c r="C13" s="12"/>
      <c r="D13" s="12">
        <f>B13</f>
        <v>2096.819</v>
      </c>
      <c r="E13" s="12">
        <f>F13-D13</f>
        <v>478.18100000000004</v>
      </c>
      <c r="F13" s="13">
        <f>'[6]בסיס נתונים ל-2018'!F95/1000</f>
        <v>2575</v>
      </c>
      <c r="G13" s="13">
        <f>'[6]בסיס נתונים ל-2018'!G95/1000</f>
        <v>2628.2530000000002</v>
      </c>
      <c r="H13" s="13">
        <f>I13-G13</f>
        <v>-4.2530000000001564</v>
      </c>
      <c r="I13" s="13">
        <f>'[6]בסיס נתונים ל-2018'!H95/1000</f>
        <v>2624</v>
      </c>
      <c r="J13" s="15"/>
    </row>
    <row r="14" spans="1:10" x14ac:dyDescent="0.2">
      <c r="A14" s="10" t="s">
        <v>30</v>
      </c>
      <c r="B14" s="11">
        <f>'[6]בסיס נתונים ל-2018'!E101/1000</f>
        <v>3781.3301800000004</v>
      </c>
      <c r="C14" s="12"/>
      <c r="D14" s="12">
        <f>B14</f>
        <v>3781.3301800000004</v>
      </c>
      <c r="E14" s="12">
        <f>F14-D14</f>
        <v>-714.33018000000038</v>
      </c>
      <c r="F14" s="13">
        <f>'[6]בסיס נתונים ל-2018'!F101/1000</f>
        <v>3067</v>
      </c>
      <c r="G14" s="13">
        <f>'[6]בסיס נתונים ל-2018'!G101/1000</f>
        <v>3162</v>
      </c>
      <c r="H14" s="13">
        <f>I14-G14</f>
        <v>1508</v>
      </c>
      <c r="I14" s="13">
        <f>'[6]בסיס נתונים ל-2018'!H101/1000</f>
        <v>4670</v>
      </c>
      <c r="J14" s="15">
        <v>3</v>
      </c>
    </row>
    <row r="15" spans="1:10" x14ac:dyDescent="0.2">
      <c r="A15" s="10" t="s">
        <v>31</v>
      </c>
      <c r="B15" s="11">
        <f>'[6]בסיס נתונים ל-2018'!E103/1000</f>
        <v>14817.545</v>
      </c>
      <c r="C15" s="12"/>
      <c r="D15" s="12">
        <f>B15</f>
        <v>14817.545</v>
      </c>
      <c r="E15" s="12">
        <f>F15-D15</f>
        <v>-657.54500000000007</v>
      </c>
      <c r="F15" s="13">
        <f>'[6]בסיס נתונים ל-2018'!F103/1000</f>
        <v>14160</v>
      </c>
      <c r="G15" s="13">
        <f>'[6]בסיס נתונים ל-2018'!G103/1000</f>
        <v>15738.258699999998</v>
      </c>
      <c r="H15" s="13">
        <f>I15-G15</f>
        <v>-738.2586999999985</v>
      </c>
      <c r="I15" s="13">
        <f>'[6]בסיס נתונים ל-2018'!H103/1000</f>
        <v>15000</v>
      </c>
      <c r="J15" s="15"/>
    </row>
    <row r="16" spans="1:10" x14ac:dyDescent="0.2">
      <c r="A16" s="16" t="s">
        <v>32</v>
      </c>
      <c r="B16" s="11">
        <f>'[6]בסיס נתונים ל-2018'!E105/1000+'[6]בסיס נתונים ל-2018'!E107/1000</f>
        <v>5823.8960000000006</v>
      </c>
      <c r="C16" s="12"/>
      <c r="D16" s="12">
        <f>B16</f>
        <v>5823.8960000000006</v>
      </c>
      <c r="E16" s="12">
        <f>F16-D16</f>
        <v>-5663.8960000000006</v>
      </c>
      <c r="F16" s="13">
        <f>'[6]בסיס נתונים ל-2018'!F105+'[6]בסיס נתונים ל-2018'!F107/1000</f>
        <v>160</v>
      </c>
      <c r="G16" s="13">
        <f>'[6]בסיס נתונים ל-2018'!G105/1000+'[6]בסיס נתונים ל-2018'!G107/1000</f>
        <v>3128</v>
      </c>
      <c r="H16" s="13">
        <f>I16-G16</f>
        <v>-3018</v>
      </c>
      <c r="I16" s="13">
        <f>'[6]בסיס נתונים ל-2018'!H107/1000</f>
        <v>110</v>
      </c>
      <c r="J16" s="15">
        <v>4</v>
      </c>
    </row>
    <row r="17" spans="1:10" x14ac:dyDescent="0.2">
      <c r="A17" s="17" t="s">
        <v>33</v>
      </c>
      <c r="B17" s="21">
        <f t="shared" ref="B17:I17" si="1">SUM(B12:B16)</f>
        <v>50659.960630000001</v>
      </c>
      <c r="C17" s="21">
        <f t="shared" si="1"/>
        <v>0</v>
      </c>
      <c r="D17" s="21">
        <f t="shared" si="1"/>
        <v>50659.960630000001</v>
      </c>
      <c r="E17" s="21">
        <f t="shared" si="1"/>
        <v>-9145.9606299999996</v>
      </c>
      <c r="F17" s="21">
        <f t="shared" si="1"/>
        <v>41514</v>
      </c>
      <c r="G17" s="21">
        <f t="shared" si="1"/>
        <v>53396.927319999995</v>
      </c>
      <c r="H17" s="21">
        <f t="shared" si="1"/>
        <v>-8567.9273199999989</v>
      </c>
      <c r="I17" s="21">
        <f t="shared" si="1"/>
        <v>44829</v>
      </c>
      <c r="J17" s="15"/>
    </row>
    <row r="18" spans="1:10" x14ac:dyDescent="0.2">
      <c r="A18" s="10" t="s">
        <v>34</v>
      </c>
      <c r="B18" s="11"/>
      <c r="C18" s="12"/>
      <c r="D18" s="12"/>
      <c r="E18" s="12"/>
      <c r="F18" s="10"/>
      <c r="G18" s="10"/>
      <c r="H18" s="13">
        <f>I18-G18</f>
        <v>0</v>
      </c>
      <c r="I18" s="10"/>
      <c r="J18" s="10"/>
    </row>
    <row r="19" spans="1:10" x14ac:dyDescent="0.2">
      <c r="A19" s="16" t="s">
        <v>35</v>
      </c>
      <c r="B19" s="11"/>
      <c r="C19" s="12"/>
      <c r="D19" s="12"/>
      <c r="E19" s="12"/>
      <c r="F19" s="10"/>
      <c r="G19" s="10"/>
      <c r="H19" s="13">
        <f>I19-G19</f>
        <v>0</v>
      </c>
      <c r="I19" s="10"/>
      <c r="J19" s="10"/>
    </row>
    <row r="20" spans="1:10" ht="25.5" x14ac:dyDescent="0.2">
      <c r="A20" s="22" t="s">
        <v>36</v>
      </c>
      <c r="B20" s="21">
        <f t="shared" ref="B20:I20" si="2">SUM(B18:B19)+B17+B11</f>
        <v>68336.708910000001</v>
      </c>
      <c r="C20" s="21">
        <f t="shared" si="2"/>
        <v>0</v>
      </c>
      <c r="D20" s="21">
        <f t="shared" si="2"/>
        <v>68336.708910000001</v>
      </c>
      <c r="E20" s="21">
        <f t="shared" si="2"/>
        <v>-8370.7089099999994</v>
      </c>
      <c r="F20" s="21">
        <f t="shared" si="2"/>
        <v>59966</v>
      </c>
      <c r="G20" s="21">
        <f t="shared" si="2"/>
        <v>75309.390619999991</v>
      </c>
      <c r="H20" s="21">
        <f t="shared" si="2"/>
        <v>-9954.3906199999983</v>
      </c>
      <c r="I20" s="21">
        <f t="shared" si="2"/>
        <v>65355</v>
      </c>
      <c r="J20" s="20"/>
    </row>
    <row r="21" spans="1:10" x14ac:dyDescent="0.2">
      <c r="A21" s="10" t="s">
        <v>37</v>
      </c>
      <c r="B21" s="11">
        <f>'[6]בסיס נתונים ל-2018'!E110/1000</f>
        <v>789.64571999999998</v>
      </c>
      <c r="C21" s="12"/>
      <c r="D21" s="12">
        <f>B21</f>
        <v>789.64571999999998</v>
      </c>
      <c r="E21" s="12">
        <f>F21-D21</f>
        <v>-109.64571999999998</v>
      </c>
      <c r="F21" s="13">
        <f>'[6]בסיס נתונים ל-2018'!F110/1000</f>
        <v>680</v>
      </c>
      <c r="G21" s="13">
        <f>'[6]בסיס נתונים ל-2018'!G110/1000</f>
        <v>960</v>
      </c>
      <c r="H21" s="13">
        <f>I21-G21</f>
        <v>0</v>
      </c>
      <c r="I21" s="13">
        <f>'[6]בסיס נתונים ל-2018'!H110/1000</f>
        <v>960</v>
      </c>
      <c r="J21" s="20"/>
    </row>
    <row r="22" spans="1:10" ht="24" customHeight="1" x14ac:dyDescent="0.2">
      <c r="A22" s="24" t="s">
        <v>38</v>
      </c>
      <c r="B22" s="11"/>
      <c r="C22" s="12"/>
      <c r="D22" s="12"/>
      <c r="E22" s="12"/>
      <c r="F22" s="10"/>
      <c r="G22" s="10"/>
      <c r="H22" s="13">
        <f>I22-G22</f>
        <v>0</v>
      </c>
      <c r="I22" s="10"/>
      <c r="J22" s="10"/>
    </row>
    <row r="23" spans="1:10" x14ac:dyDescent="0.2">
      <c r="A23" s="16" t="s">
        <v>39</v>
      </c>
      <c r="B23" s="11"/>
      <c r="C23" s="12"/>
      <c r="D23" s="12"/>
      <c r="E23" s="12"/>
      <c r="F23" s="13"/>
      <c r="G23" s="13"/>
      <c r="H23" s="13"/>
      <c r="I23" s="13"/>
      <c r="J23" s="13"/>
    </row>
    <row r="24" spans="1:10" ht="15" thickBot="1" x14ac:dyDescent="0.25">
      <c r="A24" s="25" t="s">
        <v>40</v>
      </c>
      <c r="B24" s="26">
        <f t="shared" ref="B24:I24" si="3">SUM(B20:B23)</f>
        <v>69126.354630000002</v>
      </c>
      <c r="C24" s="26">
        <f t="shared" si="3"/>
        <v>0</v>
      </c>
      <c r="D24" s="26">
        <f t="shared" si="3"/>
        <v>69126.354630000002</v>
      </c>
      <c r="E24" s="26">
        <f t="shared" si="3"/>
        <v>-8480.3546299999998</v>
      </c>
      <c r="F24" s="26">
        <f t="shared" si="3"/>
        <v>60646</v>
      </c>
      <c r="G24" s="26">
        <f t="shared" si="3"/>
        <v>76269.390619999991</v>
      </c>
      <c r="H24" s="26">
        <f t="shared" si="3"/>
        <v>-9954.3906199999983</v>
      </c>
      <c r="I24" s="26">
        <f t="shared" si="3"/>
        <v>66315</v>
      </c>
      <c r="J24" s="20"/>
    </row>
    <row r="25" spans="1:10" ht="15" thickTop="1" x14ac:dyDescent="0.2">
      <c r="A25" s="27"/>
      <c r="B25" s="28"/>
      <c r="C25" s="29"/>
      <c r="D25" s="29"/>
      <c r="E25" s="29"/>
      <c r="F25" s="30"/>
      <c r="G25" s="30"/>
      <c r="H25" s="30"/>
      <c r="I25" s="30"/>
      <c r="J25" s="31"/>
    </row>
    <row r="26" spans="1:10" x14ac:dyDescent="0.2">
      <c r="A26" s="32" t="s">
        <v>41</v>
      </c>
      <c r="B26" s="33"/>
      <c r="C26" s="34"/>
      <c r="D26" s="34"/>
      <c r="E26" s="34"/>
      <c r="F26" s="30"/>
      <c r="G26" s="30"/>
      <c r="H26" s="30"/>
      <c r="I26" s="30"/>
      <c r="J26" s="31"/>
    </row>
    <row r="27" spans="1:10" x14ac:dyDescent="0.2">
      <c r="A27" s="10" t="s">
        <v>42</v>
      </c>
      <c r="B27" s="11">
        <f>'[6]בסיס נתונים ל-2018'!E130/1000</f>
        <v>7415.6868599999998</v>
      </c>
      <c r="C27" s="12"/>
      <c r="D27" s="12">
        <f>B27</f>
        <v>7415.6868599999998</v>
      </c>
      <c r="E27" s="12">
        <f>F27-D27</f>
        <v>1039.3131400000002</v>
      </c>
      <c r="F27" s="13">
        <f>'[6]בסיס נתונים ל-2018'!F130/1000</f>
        <v>8455</v>
      </c>
      <c r="G27" s="13">
        <f>'[6]בסיס נתונים ל-2018'!G130/1000</f>
        <v>7527.1270000000004</v>
      </c>
      <c r="H27" s="13">
        <f>I27-G27</f>
        <v>562.87299999999959</v>
      </c>
      <c r="I27" s="13">
        <f>'[6]בסיס נתונים ל-2018'!H130/1000</f>
        <v>8090</v>
      </c>
      <c r="J27" s="15">
        <v>5</v>
      </c>
    </row>
    <row r="28" spans="1:10" x14ac:dyDescent="0.2">
      <c r="A28" s="10" t="s">
        <v>43</v>
      </c>
      <c r="B28" s="11">
        <f>'[6]בסיס נתונים ל-2018'!E303/1000</f>
        <v>23744.511930000004</v>
      </c>
      <c r="C28" s="12"/>
      <c r="D28" s="12">
        <f>'[6]בסיס נתונים ל-2018'!E303/1000</f>
        <v>23744.511930000004</v>
      </c>
      <c r="E28" s="12">
        <f>F28-D28</f>
        <v>-5944.5119300000042</v>
      </c>
      <c r="F28" s="13">
        <f>'[6]בסיס נתונים ל-2018'!F303/1000</f>
        <v>17800</v>
      </c>
      <c r="G28" s="13">
        <f>'[6]בסיס נתונים ל-2018'!G303/1000</f>
        <v>26836.058370000002</v>
      </c>
      <c r="H28" s="13">
        <f>I28-G28</f>
        <v>-5644.0583700000025</v>
      </c>
      <c r="I28" s="13">
        <f>'[6]בסיס נתונים ל-2018'!H303/1000</f>
        <v>21192</v>
      </c>
      <c r="J28" s="15">
        <v>6</v>
      </c>
    </row>
    <row r="29" spans="1:10" x14ac:dyDescent="0.2">
      <c r="A29" s="16" t="s">
        <v>44</v>
      </c>
      <c r="B29" s="11"/>
      <c r="C29" s="12"/>
      <c r="D29" s="12">
        <f>B29</f>
        <v>0</v>
      </c>
      <c r="E29" s="12">
        <f>F29-D29</f>
        <v>0</v>
      </c>
      <c r="F29" s="13"/>
      <c r="G29" s="13"/>
      <c r="H29" s="13">
        <f>I29-G29</f>
        <v>0</v>
      </c>
      <c r="I29" s="13"/>
      <c r="J29" s="13"/>
    </row>
    <row r="30" spans="1:10" x14ac:dyDescent="0.2">
      <c r="A30" s="17" t="s">
        <v>45</v>
      </c>
      <c r="B30" s="18">
        <f t="shared" ref="B30:I30" si="4">SUM(B27:B29)</f>
        <v>31160.198790000002</v>
      </c>
      <c r="C30" s="18">
        <f t="shared" si="4"/>
        <v>0</v>
      </c>
      <c r="D30" s="18">
        <f t="shared" si="4"/>
        <v>31160.198790000002</v>
      </c>
      <c r="E30" s="18">
        <f t="shared" si="4"/>
        <v>-4905.198790000004</v>
      </c>
      <c r="F30" s="18">
        <f t="shared" si="4"/>
        <v>26255</v>
      </c>
      <c r="G30" s="18">
        <f t="shared" si="4"/>
        <v>34363.185370000007</v>
      </c>
      <c r="H30" s="18">
        <f t="shared" si="4"/>
        <v>-5081.1853700000029</v>
      </c>
      <c r="I30" s="18">
        <f t="shared" si="4"/>
        <v>29282</v>
      </c>
      <c r="J30" s="20"/>
    </row>
    <row r="31" spans="1:10" x14ac:dyDescent="0.2">
      <c r="A31" s="10" t="s">
        <v>46</v>
      </c>
      <c r="B31" s="11">
        <f>'[6]בסיס נתונים ל-2018'!E316/1000</f>
        <v>6744.9740800000009</v>
      </c>
      <c r="C31" s="12"/>
      <c r="D31" s="12">
        <f>B31</f>
        <v>6744.9740800000009</v>
      </c>
      <c r="E31" s="12">
        <f>F31-D31</f>
        <v>202.02591999999913</v>
      </c>
      <c r="F31" s="13">
        <f>'[6]בסיס נתונים ל-2018'!F316/1000</f>
        <v>6947</v>
      </c>
      <c r="G31" s="13">
        <f>'[6]בסיס נתונים ל-2018'!G316/1000</f>
        <v>7129.2277000000004</v>
      </c>
      <c r="H31" s="13">
        <f>I31-G31</f>
        <v>621.77229999999963</v>
      </c>
      <c r="I31" s="13">
        <f>'[6]בסיס נתונים ל-2018'!H316/1000</f>
        <v>7751</v>
      </c>
      <c r="J31" s="15"/>
    </row>
    <row r="32" spans="1:10" x14ac:dyDescent="0.2">
      <c r="A32" s="16" t="s">
        <v>47</v>
      </c>
      <c r="B32" s="11">
        <f>'[6]בסיס נתונים ל-2018'!E366/1000</f>
        <v>24035.75909</v>
      </c>
      <c r="C32" s="12"/>
      <c r="D32" s="12">
        <f>B32</f>
        <v>24035.75909</v>
      </c>
      <c r="E32" s="12">
        <f>F32-D32</f>
        <v>-2139.7590899999996</v>
      </c>
      <c r="F32" s="13">
        <f>'[6]בסיס נתונים ל-2018'!F366/1000</f>
        <v>21896</v>
      </c>
      <c r="G32" s="13">
        <f>'[6]בסיס נתונים ל-2018'!G366/1000</f>
        <v>27713.43621</v>
      </c>
      <c r="H32" s="13">
        <f>I32-G32</f>
        <v>-4761.4362099999998</v>
      </c>
      <c r="I32" s="13">
        <f>'[6]בסיס נתונים ל-2018'!H366/1000</f>
        <v>22952</v>
      </c>
      <c r="J32" s="15">
        <v>7</v>
      </c>
    </row>
    <row r="33" spans="1:10" x14ac:dyDescent="0.2">
      <c r="A33" s="17" t="s">
        <v>48</v>
      </c>
      <c r="B33" s="18">
        <f t="shared" ref="B33:I33" si="5">SUM(B31:B32)</f>
        <v>30780.73317</v>
      </c>
      <c r="C33" s="18">
        <f t="shared" si="5"/>
        <v>0</v>
      </c>
      <c r="D33" s="18">
        <f t="shared" si="5"/>
        <v>30780.73317</v>
      </c>
      <c r="E33" s="18">
        <f t="shared" si="5"/>
        <v>-1937.7331700000004</v>
      </c>
      <c r="F33" s="18">
        <f t="shared" si="5"/>
        <v>28843</v>
      </c>
      <c r="G33" s="18">
        <f t="shared" si="5"/>
        <v>34842.663910000003</v>
      </c>
      <c r="H33" s="18">
        <f t="shared" si="5"/>
        <v>-4139.6639100000002</v>
      </c>
      <c r="I33" s="18">
        <f t="shared" si="5"/>
        <v>30703</v>
      </c>
      <c r="J33" s="20"/>
    </row>
    <row r="34" spans="1:10" x14ac:dyDescent="0.2">
      <c r="A34" s="10" t="s">
        <v>49</v>
      </c>
      <c r="B34" s="11">
        <f>'[6]בסיס נתונים ל-2018'!E368/1000</f>
        <v>897.82978000000003</v>
      </c>
      <c r="C34" s="12"/>
      <c r="D34" s="12">
        <f>B34</f>
        <v>897.82978000000003</v>
      </c>
      <c r="E34" s="12">
        <f>F34-D34</f>
        <v>172.17021999999997</v>
      </c>
      <c r="F34" s="13">
        <f>'[6]בסיס נתונים ל-2018'!F368/1000</f>
        <v>1070</v>
      </c>
      <c r="G34" s="13">
        <f>'[6]בסיס נתונים ל-2018'!G368/1000</f>
        <v>1013</v>
      </c>
      <c r="H34" s="13">
        <f>I34-G34</f>
        <v>57</v>
      </c>
      <c r="I34" s="13">
        <f>'[6]בסיס נתונים ל-2018'!H368/1000</f>
        <v>1070</v>
      </c>
      <c r="J34" s="15"/>
    </row>
    <row r="35" spans="1:10" x14ac:dyDescent="0.2">
      <c r="A35" s="16" t="s">
        <v>50</v>
      </c>
      <c r="B35" s="11">
        <f>'[6]בסיס נתונים ל-2018'!E406/1000</f>
        <v>2287.7691099999997</v>
      </c>
      <c r="C35" s="12"/>
      <c r="D35" s="12">
        <f>B35</f>
        <v>2287.7691099999997</v>
      </c>
      <c r="E35" s="12">
        <f>F35-D35</f>
        <v>714.23089000000027</v>
      </c>
      <c r="F35" s="13">
        <f>'[6]בסיס נתונים ל-2018'!F406/1000</f>
        <v>3002</v>
      </c>
      <c r="G35" s="13">
        <f>'[6]בסיס נתונים ל-2018'!G406/1000</f>
        <v>2837.5610000000001</v>
      </c>
      <c r="H35" s="13">
        <f>I35-G35</f>
        <v>95.438999999999851</v>
      </c>
      <c r="I35" s="13">
        <f>'[6]בסיס נתונים ל-2018'!H406/1000</f>
        <v>2933</v>
      </c>
      <c r="J35" s="15"/>
    </row>
    <row r="36" spans="1:10" x14ac:dyDescent="0.2">
      <c r="A36" s="17" t="s">
        <v>51</v>
      </c>
      <c r="B36" s="18">
        <f t="shared" ref="B36:I36" si="6">SUM(B34:B35)</f>
        <v>3185.5988899999998</v>
      </c>
      <c r="C36" s="18">
        <f t="shared" si="6"/>
        <v>0</v>
      </c>
      <c r="D36" s="18">
        <f t="shared" si="6"/>
        <v>3185.5988899999998</v>
      </c>
      <c r="E36" s="18">
        <f t="shared" si="6"/>
        <v>886.40111000000024</v>
      </c>
      <c r="F36" s="18">
        <f t="shared" si="6"/>
        <v>4072</v>
      </c>
      <c r="G36" s="18">
        <f t="shared" si="6"/>
        <v>3850.5610000000001</v>
      </c>
      <c r="H36" s="18">
        <f t="shared" si="6"/>
        <v>152.43899999999985</v>
      </c>
      <c r="I36" s="18">
        <f t="shared" si="6"/>
        <v>4003</v>
      </c>
      <c r="J36" s="20"/>
    </row>
    <row r="37" spans="1:10" x14ac:dyDescent="0.2">
      <c r="A37" s="10" t="s">
        <v>52</v>
      </c>
      <c r="B37" s="11"/>
      <c r="C37" s="35"/>
      <c r="D37" s="12">
        <f>B37</f>
        <v>0</v>
      </c>
      <c r="E37" s="12">
        <f>F37-D37</f>
        <v>0</v>
      </c>
      <c r="F37" s="13"/>
      <c r="G37" s="13"/>
      <c r="H37" s="13">
        <f>I37-G37</f>
        <v>0</v>
      </c>
      <c r="I37" s="13"/>
      <c r="J37" s="20"/>
    </row>
    <row r="38" spans="1:10" x14ac:dyDescent="0.2">
      <c r="A38" s="16" t="s">
        <v>53</v>
      </c>
      <c r="B38" s="11">
        <f>'[6]בסיס נתונים ל-2018'!E410/1000</f>
        <v>834.13734999999997</v>
      </c>
      <c r="C38" s="12"/>
      <c r="D38" s="12">
        <f>B38</f>
        <v>834.13734999999997</v>
      </c>
      <c r="E38" s="12">
        <f>F38-D38</f>
        <v>-69.137349999999969</v>
      </c>
      <c r="F38" s="13">
        <f>'[6]בסיס נתונים ל-2018'!F410/1000</f>
        <v>765</v>
      </c>
      <c r="G38" s="13">
        <f>'[6]בסיס נתונים ל-2018'!G410/1000</f>
        <v>817</v>
      </c>
      <c r="H38" s="13">
        <f>I38-G38</f>
        <v>480</v>
      </c>
      <c r="I38" s="13">
        <f>'[6]בסיס נתונים ל-2018'!H410/1000</f>
        <v>1297</v>
      </c>
      <c r="J38" s="15"/>
    </row>
    <row r="39" spans="1:10" x14ac:dyDescent="0.2">
      <c r="A39" s="17" t="s">
        <v>54</v>
      </c>
      <c r="B39" s="18">
        <f t="shared" ref="B39:I39" si="7">SUM(B37:B38)</f>
        <v>834.13734999999997</v>
      </c>
      <c r="C39" s="18">
        <f t="shared" si="7"/>
        <v>0</v>
      </c>
      <c r="D39" s="18">
        <f t="shared" si="7"/>
        <v>834.13734999999997</v>
      </c>
      <c r="E39" s="18">
        <f t="shared" si="7"/>
        <v>-69.137349999999969</v>
      </c>
      <c r="F39" s="18">
        <f t="shared" si="7"/>
        <v>765</v>
      </c>
      <c r="G39" s="18">
        <f t="shared" si="7"/>
        <v>817</v>
      </c>
      <c r="H39" s="18">
        <f t="shared" si="7"/>
        <v>480</v>
      </c>
      <c r="I39" s="18">
        <f t="shared" si="7"/>
        <v>1297</v>
      </c>
      <c r="J39" s="20"/>
    </row>
    <row r="40" spans="1:10" x14ac:dyDescent="0.2">
      <c r="A40" s="10" t="s">
        <v>55</v>
      </c>
      <c r="B40" s="11">
        <f>'[6]בסיס נתונים ל-2018'!E414/1000</f>
        <v>168.60029</v>
      </c>
      <c r="C40" s="12"/>
      <c r="D40" s="12">
        <f>B40</f>
        <v>168.60029</v>
      </c>
      <c r="E40" s="12">
        <f>F40-D40</f>
        <v>-7.6002900000000011</v>
      </c>
      <c r="F40" s="13">
        <f>'[6]בסיס נתונים ל-2018'!F414/1000</f>
        <v>161</v>
      </c>
      <c r="G40" s="13">
        <f>'[6]בסיס נתונים ל-2018'!G414/1000</f>
        <v>220</v>
      </c>
      <c r="H40" s="13">
        <f>I40-G40</f>
        <v>10</v>
      </c>
      <c r="I40" s="13">
        <f>'[6]בסיס נתונים ל-2018'!H414/1000</f>
        <v>230</v>
      </c>
      <c r="J40" s="15"/>
    </row>
    <row r="41" spans="1:10" x14ac:dyDescent="0.2">
      <c r="A41" s="10" t="s">
        <v>56</v>
      </c>
      <c r="B41" s="11">
        <f>'[6]בסיס נתונים ל-2018'!E417/1000</f>
        <v>2320</v>
      </c>
      <c r="C41" s="35"/>
      <c r="D41" s="12">
        <f>B41</f>
        <v>2320</v>
      </c>
      <c r="E41" s="12">
        <f>F41-D41</f>
        <v>-2320</v>
      </c>
      <c r="F41" s="13">
        <f>'[6]בסיס נתונים ל-2018'!F417/-1000</f>
        <v>0</v>
      </c>
      <c r="G41" s="13">
        <f>'[6]בסיס נתונים ל-2018'!G417/1000</f>
        <v>1350</v>
      </c>
      <c r="H41" s="13">
        <f>I41-G41</f>
        <v>-1350</v>
      </c>
      <c r="I41" s="13">
        <f>'[6]בסיס נתונים ל-2018'!H417/-1000</f>
        <v>0</v>
      </c>
      <c r="J41" s="15">
        <v>8</v>
      </c>
    </row>
    <row r="42" spans="1:10" ht="25.5" x14ac:dyDescent="0.2">
      <c r="A42" s="22" t="s">
        <v>57</v>
      </c>
      <c r="B42" s="18">
        <f t="shared" ref="B42:I42" si="8">+B41+B40+B39+B36+B33+B30</f>
        <v>68449.268490000002</v>
      </c>
      <c r="C42" s="18">
        <f t="shared" si="8"/>
        <v>0</v>
      </c>
      <c r="D42" s="18">
        <f t="shared" si="8"/>
        <v>68449.268490000002</v>
      </c>
      <c r="E42" s="18">
        <f t="shared" si="8"/>
        <v>-8353.268490000004</v>
      </c>
      <c r="F42" s="18">
        <f t="shared" si="8"/>
        <v>60096</v>
      </c>
      <c r="G42" s="18">
        <f t="shared" si="8"/>
        <v>75443.410280000011</v>
      </c>
      <c r="H42" s="18">
        <f t="shared" si="8"/>
        <v>-9928.4102800000037</v>
      </c>
      <c r="I42" s="18">
        <f t="shared" si="8"/>
        <v>65515</v>
      </c>
      <c r="J42" s="20"/>
    </row>
    <row r="43" spans="1:10" x14ac:dyDescent="0.2">
      <c r="A43" s="10" t="s">
        <v>37</v>
      </c>
      <c r="B43" s="11">
        <f>'[6]בסיס נתונים ל-2018'!E419/1000</f>
        <v>649.07399999999996</v>
      </c>
      <c r="C43" s="12"/>
      <c r="D43" s="12">
        <f>B43</f>
        <v>649.07399999999996</v>
      </c>
      <c r="E43" s="12">
        <f>F43-D43</f>
        <v>-99.073999999999955</v>
      </c>
      <c r="F43" s="13">
        <f>'[6]בסיס נתונים ל-2018'!F419/1000</f>
        <v>550</v>
      </c>
      <c r="G43" s="13">
        <f>'[6]בסיס נתונים ל-2018'!G419/1000</f>
        <v>800</v>
      </c>
      <c r="H43" s="13">
        <f>I43-G43</f>
        <v>0</v>
      </c>
      <c r="I43" s="13">
        <f>'[6]בסיס נתונים ל-2018'!H419/1000</f>
        <v>800</v>
      </c>
      <c r="J43" s="15"/>
    </row>
    <row r="44" spans="1:10" x14ac:dyDescent="0.2">
      <c r="A44" s="36" t="s">
        <v>58</v>
      </c>
      <c r="B44" s="11"/>
      <c r="C44" s="35"/>
      <c r="D44" s="12"/>
      <c r="E44" s="12"/>
      <c r="F44" s="13"/>
      <c r="G44" s="13"/>
      <c r="H44" s="13"/>
      <c r="I44" s="13"/>
      <c r="J44" s="20"/>
    </row>
    <row r="45" spans="1:10" x14ac:dyDescent="0.2">
      <c r="A45" s="22" t="s">
        <v>59</v>
      </c>
      <c r="B45" s="21">
        <f t="shared" ref="B45:I45" si="9">SUM(B42:B44)</f>
        <v>69098.342489999995</v>
      </c>
      <c r="C45" s="21">
        <f t="shared" si="9"/>
        <v>0</v>
      </c>
      <c r="D45" s="21">
        <f t="shared" si="9"/>
        <v>69098.342489999995</v>
      </c>
      <c r="E45" s="21">
        <f t="shared" si="9"/>
        <v>-8452.3424900000045</v>
      </c>
      <c r="F45" s="21">
        <f t="shared" si="9"/>
        <v>60646</v>
      </c>
      <c r="G45" s="21">
        <f t="shared" si="9"/>
        <v>76243.410280000011</v>
      </c>
      <c r="H45" s="21">
        <f t="shared" si="9"/>
        <v>-9928.4102800000037</v>
      </c>
      <c r="I45" s="21">
        <f t="shared" si="9"/>
        <v>66315</v>
      </c>
      <c r="J45" s="20"/>
    </row>
    <row r="46" spans="1:10" ht="15" thickBot="1" x14ac:dyDescent="0.25">
      <c r="A46" s="37" t="s">
        <v>60</v>
      </c>
      <c r="B46" s="38">
        <f t="shared" ref="B46:G46" si="10">B24-B45</f>
        <v>28.012140000006184</v>
      </c>
      <c r="C46" s="38">
        <f t="shared" si="10"/>
        <v>0</v>
      </c>
      <c r="D46" s="38">
        <f t="shared" si="10"/>
        <v>28.012140000006184</v>
      </c>
      <c r="E46" s="38">
        <f t="shared" si="10"/>
        <v>-28.01213999999527</v>
      </c>
      <c r="F46" s="38">
        <f t="shared" si="10"/>
        <v>0</v>
      </c>
      <c r="G46" s="38">
        <f t="shared" si="10"/>
        <v>25.98033999998006</v>
      </c>
      <c r="H46" s="38">
        <f>H24-H45</f>
        <v>-25.980339999994612</v>
      </c>
      <c r="I46" s="38">
        <f>I24-I45</f>
        <v>0</v>
      </c>
      <c r="J46" s="38"/>
    </row>
    <row r="47" spans="1:10" ht="15" thickTop="1" x14ac:dyDescent="0.2">
      <c r="A47" s="1"/>
      <c r="B47" s="1"/>
      <c r="C47" s="2"/>
      <c r="D47" s="3"/>
      <c r="E47" s="3"/>
      <c r="F47" s="2"/>
      <c r="G47" s="2"/>
      <c r="H47" s="2"/>
      <c r="I47" s="2"/>
      <c r="J47" s="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תקציב 2016</vt:lpstr>
      <vt:lpstr>תקציב 2017</vt:lpstr>
      <vt:lpstr>תקציב 2018</vt:lpstr>
      <vt:lpstr>'תקציב 2016'!WPrint_Area_W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fuentes</dc:creator>
  <cp:lastModifiedBy>claudia fuentes</cp:lastModifiedBy>
  <dcterms:created xsi:type="dcterms:W3CDTF">2018-06-06T12:51:50Z</dcterms:created>
  <dcterms:modified xsi:type="dcterms:W3CDTF">2018-06-06T13:07:18Z</dcterms:modified>
</cp:coreProperties>
</file>