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קולנוע\פרסים\פרסים חדש\טקס\"/>
    </mc:Choice>
  </mc:AlternateContent>
  <xr:revisionPtr revIDLastSave="0" documentId="13_ncr:1_{3E1A72B8-2E3B-4148-AAF1-61009DC594E2}" xr6:coauthVersionLast="47" xr6:coauthVersionMax="47" xr10:uidLastSave="{00000000-0000-0000-0000-000000000000}"/>
  <bookViews>
    <workbookView xWindow="-120" yWindow="-120" windowWidth="29040" windowHeight="15720" xr2:uid="{E423E9AA-B041-498E-AA28-1132AE20972C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B9" i="1"/>
  <c r="B8" i="1"/>
  <c r="B7" i="1"/>
  <c r="B6" i="1"/>
  <c r="B5" i="1"/>
  <c r="B4" i="1"/>
  <c r="B26" i="1" l="1"/>
</calcChain>
</file>

<file path=xl/sharedStrings.xml><?xml version="1.0" encoding="utf-8"?>
<sst xmlns="http://schemas.openxmlformats.org/spreadsheetml/2006/main" count="50" uniqueCount="50">
  <si>
    <t xml:space="preserve">רכיב </t>
  </si>
  <si>
    <t xml:space="preserve">עלות </t>
  </si>
  <si>
    <t xml:space="preserve">הערות </t>
  </si>
  <si>
    <t>כולל הקמות, חזרות ואירוע, כולל סדרנות, אבטחה ושמירה, דיילים</t>
  </si>
  <si>
    <t>תוכן אמנותי</t>
  </si>
  <si>
    <t xml:space="preserve"> כולל מנחים, אמנים, רקדנים, הרכב מוזיקלי, </t>
  </si>
  <si>
    <t xml:space="preserve">שירותי אמנות </t>
  </si>
  <si>
    <t xml:space="preserve">ייצור תפאורה, תלבושות, אביזרים, אלמנט אמנותי ברחבה החיצונית </t>
  </si>
  <si>
    <t>יוצרים</t>
  </si>
  <si>
    <t xml:space="preserve">במאי שידור, מנהל תוכן, מעצב תאורה, מעצב תפאורה, מנהל מוזיקלי, תסריט+ תחקיר </t>
  </si>
  <si>
    <t xml:space="preserve">מולטימדיה </t>
  </si>
  <si>
    <t>תכנות וידאו ארט, VJ ימי צילום, עריכות</t>
  </si>
  <si>
    <t>טכני</t>
  </si>
  <si>
    <t xml:space="preserve">מסכי לדים, הגברה ותאורה, סאונדמן, גנרטור </t>
  </si>
  <si>
    <t xml:space="preserve">שידור </t>
  </si>
  <si>
    <t xml:space="preserve">רישוי </t>
  </si>
  <si>
    <t xml:space="preserve">מהנדס חשמל, מהנדס קונסטרוקציה, יועץ בטיחות, תכנית בטיחות, ממונה בטיחות </t>
  </si>
  <si>
    <t xml:space="preserve">אירוח וכיבוד </t>
  </si>
  <si>
    <t>קבלת פנים בלובי, פינגר-פוד ל-500 איש, יין ושתיה סביב שולחנות ל 500 איש, כיבוד לחזרות, כיבוד בועידות שופטים. בקבלת הפנים ביום האירוע - עמדת קפה, בר משקאות. קינוחים בסיום האירוע</t>
  </si>
  <si>
    <t xml:space="preserve">שילוט +מיתוג </t>
  </si>
  <si>
    <t xml:space="preserve">סטודיו לגרפיקה, שלטי רישוי והכוונה, דגלול,קיר צילום , שטיחים וחבלול, קוליסות תדמית, שער כניסה </t>
  </si>
  <si>
    <t xml:space="preserve">כח אדם </t>
  </si>
  <si>
    <t xml:space="preserve">מפיק בפועל, מפיק טכני, ניהול טכני, 6 משלחים ליומיים, מעצבת תלבושות, פרופסמן, איפור+ שיער , עוזרי הפקה , מנהל במה, מנהל קונסולה </t>
  </si>
  <si>
    <t xml:space="preserve">משרד כרטיסים </t>
  </si>
  <si>
    <t xml:space="preserve">ניהול מוזמנים כולל הקמת עמוד הרשמה </t>
  </si>
  <si>
    <t xml:space="preserve">שיווק ויח"צ </t>
  </si>
  <si>
    <t xml:space="preserve">ריהוט </t>
  </si>
  <si>
    <t>ריהוט אלטרנטיבי, דוכנים, כיסאות, שולחנות, פודיום נואמים</t>
  </si>
  <si>
    <t xml:space="preserve">תיעוד </t>
  </si>
  <si>
    <t>2 צלמי סטילס, צוות צילום וידאו לתיעוד ווידאו קליפ מסכם, הכנת פרומואים לשידור</t>
  </si>
  <si>
    <t>ועדה והתכנסויות</t>
  </si>
  <si>
    <t xml:space="preserve">לוגיסטיקה ובינוי </t>
  </si>
  <si>
    <t>הובלות, הקמות ופירוקים, היסעים, במת מופע על בסיס המצגת , גריד וקונסטרוקציות לתאורה ולדים, במת עיתונאים,פודיומים לצלמים</t>
  </si>
  <si>
    <t xml:space="preserve">שונות ומשרד הפקה </t>
  </si>
  <si>
    <t xml:space="preserve">הדמיות, אקום, ייעוץ משפטי, פסלונים, צוות הפקה </t>
  </si>
  <si>
    <t>במאי</t>
  </si>
  <si>
    <t>בימוי מלא לאורך כל התהליך, כולל שני עוזרי במאי. ליווי של הבמאי החל מהשלבים המקדימים, ניהול התוכן והתחקירים</t>
  </si>
  <si>
    <t xml:space="preserve">סה"כ </t>
  </si>
  <si>
    <t>פרסום האירוע בלפטפורמות שונות בדגש חברתיות, כתבה בעיתון</t>
  </si>
  <si>
    <t>תיאום חללים מתאימים להקרנת לשופטים, כתיבת פרוטוקולים וריכוז עבודת ועדת הבחירה</t>
  </si>
  <si>
    <t>בצ"מ</t>
  </si>
  <si>
    <t>תקורת הרל"י</t>
  </si>
  <si>
    <t>20% הסטה בין סעיפי התקציב לעיל</t>
  </si>
  <si>
    <t xml:space="preserve">שכירות אולם טדי+ ארגונים ליומיים </t>
  </si>
  <si>
    <t>2.5 % בהתאם להוראת התכ"מ</t>
  </si>
  <si>
    <t>תקציב אירוע פרסי הקולנוע הישראלי</t>
  </si>
  <si>
    <t>ניידת שידור, 8 מצלמות כולל רחף, כתף וסטדי, פרומפטר, גרפיקה + פריסטים + מעברונים+ אות פתיחה ,לווינית/סיב אופטי ,הארדיסקים ,שפת סימנים.</t>
  </si>
  <si>
    <t>חיבור גוף משדר</t>
  </si>
  <si>
    <t>חיבור לגוף משדר+עריכה לפני שידור בפריים או פרה טיים ביום הטקס</t>
  </si>
  <si>
    <t>סעיף 11 - חיבור גוף משדר - הסכום בסעיף זה לא ניתן להסטה.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</si>
</sst>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10" x14ac:knownFonts="1">
    <font>
      <sz val="11"/>
      <color theme="1"/>
      <name val="Calibri"/>
      <family val="2"/>
      <charset val="177"/>
      <scheme val="minor"/>
    </font>
    <font>
      <b/>
      <u/>
      <sz val="22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wrapText="1"/>
    </xf>
    <xf numFmtId="0" fontId="2" fillId="2" borderId="3" xfId="0" applyFont="1" applyFill="1" applyBorder="1"/>
    <xf numFmtId="164" fontId="5" fillId="2" borderId="3" xfId="0" applyNumberFormat="1" applyFont="1" applyFill="1" applyBorder="1" applyAlignment="1">
      <alignment horizontal="right"/>
    </xf>
    <xf numFmtId="0" fontId="5" fillId="2" borderId="3" xfId="0" applyFont="1" applyFill="1" applyBorder="1"/>
    <xf numFmtId="0" fontId="4" fillId="2" borderId="3" xfId="0" applyFont="1" applyFill="1" applyBorder="1"/>
    <xf numFmtId="0" fontId="3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6" fillId="2" borderId="3" xfId="0" applyFont="1" applyFill="1" applyBorder="1"/>
    <xf numFmtId="0" fontId="7" fillId="0" borderId="0" xfId="0" applyFont="1"/>
    <xf numFmtId="164" fontId="0" fillId="0" borderId="0" xfId="0" applyNumberFormat="1"/>
    <xf numFmtId="0" fontId="2" fillId="4" borderId="3" xfId="0" applyFont="1" applyFill="1" applyBorder="1"/>
    <xf numFmtId="164" fontId="2" fillId="4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 wrapText="1" readingOrder="2"/>
    </xf>
    <xf numFmtId="0" fontId="4" fillId="2" borderId="3" xfId="0" applyFont="1" applyFill="1" applyBorder="1" applyAlignment="1">
      <alignment horizontal="right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E489-1598-4A45-9737-B5CEB56A8FA4}">
  <dimension ref="A1:C29"/>
  <sheetViews>
    <sheetView rightToLeft="1" tabSelected="1" zoomScale="75" workbookViewId="0">
      <selection activeCell="B17" sqref="B17"/>
    </sheetView>
  </sheetViews>
  <sheetFormatPr defaultRowHeight="15" x14ac:dyDescent="0.25"/>
  <cols>
    <col min="1" max="1" width="17.140625" customWidth="1"/>
    <col min="2" max="2" width="18.140625" customWidth="1"/>
    <col min="3" max="3" width="77.85546875" bestFit="1" customWidth="1"/>
  </cols>
  <sheetData>
    <row r="1" spans="1:3" ht="27.75" x14ac:dyDescent="0.4">
      <c r="A1" s="1"/>
      <c r="B1" s="2" t="s">
        <v>45</v>
      </c>
      <c r="C1" s="3"/>
    </row>
    <row r="2" spans="1:3" x14ac:dyDescent="0.25">
      <c r="A2" s="4"/>
      <c r="B2" s="5"/>
      <c r="C2" s="6"/>
    </row>
    <row r="3" spans="1:3" x14ac:dyDescent="0.25">
      <c r="A3" s="7" t="s">
        <v>0</v>
      </c>
      <c r="B3" s="8" t="s">
        <v>1</v>
      </c>
      <c r="C3" s="7" t="s">
        <v>2</v>
      </c>
    </row>
    <row r="4" spans="1:3" ht="47.25" x14ac:dyDescent="0.25">
      <c r="A4" s="9" t="s">
        <v>43</v>
      </c>
      <c r="B4" s="10">
        <f>110000-110000*0.025</f>
        <v>107250</v>
      </c>
      <c r="C4" s="11" t="s">
        <v>3</v>
      </c>
    </row>
    <row r="5" spans="1:3" ht="15.75" x14ac:dyDescent="0.25">
      <c r="A5" s="12" t="s">
        <v>4</v>
      </c>
      <c r="B5" s="10">
        <f>145000-14500*0.025</f>
        <v>144637.5</v>
      </c>
      <c r="C5" s="13" t="s">
        <v>5</v>
      </c>
    </row>
    <row r="6" spans="1:3" x14ac:dyDescent="0.25">
      <c r="A6" s="14" t="s">
        <v>6</v>
      </c>
      <c r="B6" s="15">
        <f>75000-75000*0.025</f>
        <v>73125</v>
      </c>
      <c r="C6" s="16" t="s">
        <v>7</v>
      </c>
    </row>
    <row r="7" spans="1:3" x14ac:dyDescent="0.25">
      <c r="A7" s="14" t="s">
        <v>8</v>
      </c>
      <c r="B7" s="15">
        <f>75000-75000*0.025</f>
        <v>73125</v>
      </c>
      <c r="C7" s="16" t="s">
        <v>9</v>
      </c>
    </row>
    <row r="8" spans="1:3" ht="15.75" x14ac:dyDescent="0.25">
      <c r="A8" s="12" t="s">
        <v>10</v>
      </c>
      <c r="B8" s="10">
        <f>60000-60000*0.025</f>
        <v>58500</v>
      </c>
      <c r="C8" s="17" t="s">
        <v>11</v>
      </c>
    </row>
    <row r="9" spans="1:3" ht="15.75" x14ac:dyDescent="0.25">
      <c r="A9" s="18" t="s">
        <v>12</v>
      </c>
      <c r="B9" s="10">
        <f>75000-75000*0.025</f>
        <v>73125</v>
      </c>
      <c r="C9" s="17" t="s">
        <v>13</v>
      </c>
    </row>
    <row r="10" spans="1:3" ht="29.25" x14ac:dyDescent="0.25">
      <c r="A10" s="14" t="s">
        <v>14</v>
      </c>
      <c r="B10" s="15">
        <v>58500</v>
      </c>
      <c r="C10" s="19" t="s">
        <v>46</v>
      </c>
    </row>
    <row r="11" spans="1:3" x14ac:dyDescent="0.25">
      <c r="A11" s="14" t="s">
        <v>47</v>
      </c>
      <c r="B11" s="15">
        <v>200000</v>
      </c>
      <c r="C11" s="19" t="s">
        <v>48</v>
      </c>
    </row>
    <row r="12" spans="1:3" x14ac:dyDescent="0.25">
      <c r="A12" s="14" t="s">
        <v>15</v>
      </c>
      <c r="B12" s="15">
        <f>20000-20000*0.025</f>
        <v>19500</v>
      </c>
      <c r="C12" s="16" t="s">
        <v>16</v>
      </c>
    </row>
    <row r="13" spans="1:3" ht="43.5" x14ac:dyDescent="0.25">
      <c r="A13" s="12" t="s">
        <v>17</v>
      </c>
      <c r="B13" s="10">
        <f>110000-110000*0.025</f>
        <v>107250</v>
      </c>
      <c r="C13" s="13" t="s">
        <v>18</v>
      </c>
    </row>
    <row r="14" spans="1:3" ht="29.25" x14ac:dyDescent="0.25">
      <c r="A14" s="12" t="s">
        <v>19</v>
      </c>
      <c r="B14" s="10">
        <f>50000-0.025*50000-1200</f>
        <v>47550</v>
      </c>
      <c r="C14" s="13" t="s">
        <v>20</v>
      </c>
    </row>
    <row r="15" spans="1:3" ht="29.25" x14ac:dyDescent="0.25">
      <c r="A15" s="12" t="s">
        <v>21</v>
      </c>
      <c r="B15" s="10">
        <f>70000-0.025*70000</f>
        <v>68250</v>
      </c>
      <c r="C15" s="13" t="s">
        <v>22</v>
      </c>
    </row>
    <row r="16" spans="1:3" ht="15.75" x14ac:dyDescent="0.25">
      <c r="A16" s="12" t="s">
        <v>23</v>
      </c>
      <c r="B16" s="10">
        <f>15000-15000*0.025</f>
        <v>14625</v>
      </c>
      <c r="C16" s="17" t="s">
        <v>24</v>
      </c>
    </row>
    <row r="17" spans="1:3" ht="15.75" x14ac:dyDescent="0.25">
      <c r="A17" s="12" t="s">
        <v>25</v>
      </c>
      <c r="B17" s="10">
        <f>50000-50000*0.025-1000</f>
        <v>47750</v>
      </c>
      <c r="C17" s="17" t="s">
        <v>38</v>
      </c>
    </row>
    <row r="18" spans="1:3" ht="15.75" x14ac:dyDescent="0.25">
      <c r="A18" s="20" t="s">
        <v>26</v>
      </c>
      <c r="B18" s="10">
        <f>30000-0.025*30000</f>
        <v>29250</v>
      </c>
      <c r="C18" s="16" t="s">
        <v>27</v>
      </c>
    </row>
    <row r="19" spans="1:3" ht="15.75" x14ac:dyDescent="0.25">
      <c r="A19" s="20" t="s">
        <v>28</v>
      </c>
      <c r="B19" s="10">
        <f>20000-20000*0.025</f>
        <v>19500</v>
      </c>
      <c r="C19" s="16" t="s">
        <v>29</v>
      </c>
    </row>
    <row r="20" spans="1:3" ht="15.75" x14ac:dyDescent="0.25">
      <c r="A20" s="20" t="s">
        <v>30</v>
      </c>
      <c r="B20" s="10">
        <f>35000-35000*0.025</f>
        <v>34125</v>
      </c>
      <c r="C20" s="16" t="s">
        <v>39</v>
      </c>
    </row>
    <row r="21" spans="1:3" ht="29.25" x14ac:dyDescent="0.25">
      <c r="A21" s="12" t="s">
        <v>31</v>
      </c>
      <c r="B21" s="10">
        <f>40000-40000*0.025</f>
        <v>39000</v>
      </c>
      <c r="C21" s="13" t="s">
        <v>32</v>
      </c>
    </row>
    <row r="22" spans="1:3" ht="31.5" x14ac:dyDescent="0.25">
      <c r="A22" s="9" t="s">
        <v>33</v>
      </c>
      <c r="B22" s="10">
        <f>40000-40000*0.025-1000</f>
        <v>38000</v>
      </c>
      <c r="C22" s="17" t="s">
        <v>34</v>
      </c>
    </row>
    <row r="23" spans="1:3" ht="29.25" x14ac:dyDescent="0.25">
      <c r="A23" s="9" t="s">
        <v>35</v>
      </c>
      <c r="B23" s="10">
        <f>100000-0.025*100000</f>
        <v>97500</v>
      </c>
      <c r="C23" s="13" t="s">
        <v>36</v>
      </c>
    </row>
    <row r="24" spans="1:3" x14ac:dyDescent="0.25">
      <c r="A24" s="14" t="s">
        <v>40</v>
      </c>
      <c r="B24" s="15">
        <f>120000-0.025*120000</f>
        <v>117000</v>
      </c>
      <c r="C24" s="13"/>
    </row>
    <row r="25" spans="1:3" x14ac:dyDescent="0.25">
      <c r="A25" s="21" t="s">
        <v>41</v>
      </c>
      <c r="B25" s="22">
        <v>37501</v>
      </c>
      <c r="C25" s="26" t="s">
        <v>44</v>
      </c>
    </row>
    <row r="26" spans="1:3" x14ac:dyDescent="0.25">
      <c r="A26" s="23" t="s">
        <v>37</v>
      </c>
      <c r="B26" s="24">
        <f>SUM(B3:B25)</f>
        <v>1505063.5</v>
      </c>
      <c r="C26" s="24"/>
    </row>
    <row r="28" spans="1:3" ht="45" x14ac:dyDescent="0.25">
      <c r="A28" s="25" t="s">
        <v>42</v>
      </c>
    </row>
    <row r="29" spans="1:3" x14ac:dyDescent="0.25">
      <c r="A29" s="27" t="s">
        <v>49</v>
      </c>
      <c r="B29" s="27"/>
      <c r="C29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Nahamias</dc:creator>
  <cp:lastModifiedBy>Keren Carmel</cp:lastModifiedBy>
  <dcterms:created xsi:type="dcterms:W3CDTF">2025-10-05T15:40:59Z</dcterms:created>
  <dcterms:modified xsi:type="dcterms:W3CDTF">2025-11-23T16:55:30Z</dcterms:modified>
</cp:coreProperties>
</file>