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yahud\Downloads\"/>
    </mc:Choice>
  </mc:AlternateContent>
  <xr:revisionPtr revIDLastSave="0" documentId="8_{33D091A5-BE28-4BD3-BCFD-B6D9F743340A}" xr6:coauthVersionLast="47" xr6:coauthVersionMax="47" xr10:uidLastSave="{00000000-0000-0000-0000-000000000000}"/>
  <bookViews>
    <workbookView xWindow="-120" yWindow="-120" windowWidth="29040" windowHeight="15720" xr2:uid="{C8203AD4-0238-4B50-A7B4-5471231137BC}"/>
  </bookViews>
  <sheets>
    <sheet name="שוויץ - ינואר" sheetId="8" r:id="rId1"/>
    <sheet name="הודו - פברואר" sheetId="7" r:id="rId2"/>
    <sheet name="בלגיה והולנד -מרץ" sheetId="9" r:id="rId3"/>
    <sheet name="אמירויות - אפריל" sheetId="11" r:id="rId4"/>
    <sheet name="ארה&quot;ב - מאי" sheetId="10" r:id="rId5"/>
    <sheet name="צרפת - יוני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1" l="1"/>
  <c r="B23" i="11" s="1"/>
  <c r="B25" i="12"/>
  <c r="B10" i="12"/>
  <c r="B26" i="12" s="1"/>
  <c r="B22" i="11"/>
  <c r="B32" i="10" l="1"/>
  <c r="B25" i="10"/>
  <c r="B33" i="10" s="1"/>
  <c r="B10" i="10"/>
  <c r="B9" i="10"/>
  <c r="B8" i="10"/>
  <c r="B7" i="10"/>
  <c r="B5" i="10"/>
  <c r="B12" i="10" s="1"/>
  <c r="B34" i="10" l="1"/>
  <c r="B23" i="9"/>
  <c r="B33" i="9" s="1"/>
  <c r="B32" i="9"/>
  <c r="B25" i="8"/>
  <c r="B8" i="8"/>
  <c r="B15" i="8"/>
  <c r="B26" i="8" l="1"/>
  <c r="B9" i="9"/>
  <c r="B8" i="9"/>
  <c r="B7" i="9"/>
  <c r="B6" i="9"/>
  <c r="B5" i="9"/>
  <c r="B15" i="7"/>
  <c r="B10" i="7" l="1"/>
  <c r="B16" i="7" s="1"/>
  <c r="B5" i="7"/>
  <c r="B11" i="9" l="1"/>
  <c r="B34" i="9" s="1"/>
  <c r="B6" i="7" l="1"/>
</calcChain>
</file>

<file path=xl/sharedStrings.xml><?xml version="1.0" encoding="utf-8"?>
<sst xmlns="http://schemas.openxmlformats.org/spreadsheetml/2006/main" count="184" uniqueCount="88">
  <si>
    <t>פריט</t>
  </si>
  <si>
    <t>עלות - בשקלים</t>
  </si>
  <si>
    <t xml:space="preserve">הערות </t>
  </si>
  <si>
    <t>רכבים</t>
  </si>
  <si>
    <t>סה"כ הקרן הפנימית</t>
  </si>
  <si>
    <t>משרד רוה"מ (עלויות אבטחה)</t>
  </si>
  <si>
    <t>צלם</t>
  </si>
  <si>
    <t>אבטחה מקומית</t>
  </si>
  <si>
    <t>משרד החוץ</t>
  </si>
  <si>
    <t>שעות נוספות לעובדי הקונסוליה</t>
  </si>
  <si>
    <t>סה"כ משרד החוץ</t>
  </si>
  <si>
    <t>סה"כ עלות משלחת כוללת (₪)</t>
  </si>
  <si>
    <t>אמסלם</t>
  </si>
  <si>
    <t>שירות VIP נתב"ג</t>
  </si>
  <si>
    <t>כיבוד</t>
  </si>
  <si>
    <t xml:space="preserve"> </t>
  </si>
  <si>
    <t xml:space="preserve">עלויות אבטחת השר  </t>
  </si>
  <si>
    <t>שוויץ - ינואר 2025</t>
  </si>
  <si>
    <t>בית הנשיא</t>
  </si>
  <si>
    <t xml:space="preserve">עלות הטיסה בסך 8,207.90 ₪ שולמה על ידי השר </t>
  </si>
  <si>
    <t>שירות VIP נתב"ג - חזור</t>
  </si>
  <si>
    <t>כרטיס טיסה חזור השר ניר ברקת</t>
  </si>
  <si>
    <t>כרטיס טיסה חזור רועי פישר</t>
  </si>
  <si>
    <t>כרטיס טיסה חזור הדר אבו</t>
  </si>
  <si>
    <t>סה"כ אמסלם</t>
  </si>
  <si>
    <t xml:space="preserve">כרטיס טיסה הלוך השר ניר ברקת </t>
  </si>
  <si>
    <t xml:space="preserve">עלות הטיסה בסך 1,074.90 ₪ שולמה על ידי השר </t>
  </si>
  <si>
    <t xml:space="preserve">כרטיס טיסה הלוך רועי פישר </t>
  </si>
  <si>
    <t>כרטיס טיסה הלוך הדר אבו</t>
  </si>
  <si>
    <t>סה"כ בית הנשיא</t>
  </si>
  <si>
    <t>לינה</t>
  </si>
  <si>
    <t>מעברי נשק</t>
  </si>
  <si>
    <t>כניסה לטרקלין - שר, צמוד, קצ"מית</t>
  </si>
  <si>
    <t>לינה שדה"ת קצ"מית</t>
  </si>
  <si>
    <t xml:space="preserve">כרטיס טיסה הלוך מאבטח </t>
  </si>
  <si>
    <t>הקרן הפנימית</t>
  </si>
  <si>
    <t>הודו - פברואר 2025</t>
  </si>
  <si>
    <t>כרטיסי טיסה מאבטחים</t>
  </si>
  <si>
    <t>סה"כ רוה"מ</t>
  </si>
  <si>
    <t>בלגיה והולנד - מרץ 2025</t>
  </si>
  <si>
    <t>בלגיה</t>
  </si>
  <si>
    <t>הולנד</t>
  </si>
  <si>
    <t>עלויות אבטחת משלחת (שב"כ)</t>
  </si>
  <si>
    <t xml:space="preserve">כרטיס טיסה השר ניר ברקת </t>
  </si>
  <si>
    <t xml:space="preserve">עלות הטיסה בסך 9,211.98 ₪ שולמה ע"י השר </t>
  </si>
  <si>
    <t>כרטיס טיסה הדר אבו</t>
  </si>
  <si>
    <t>כרטיס טיסה משי סינואני</t>
  </si>
  <si>
    <t xml:space="preserve">כרטיס טיסה יפעת אלון פרל </t>
  </si>
  <si>
    <t>כרטיס טיסה אסתר אליאס</t>
  </si>
  <si>
    <t xml:space="preserve">שירות VIP נתב"ג </t>
  </si>
  <si>
    <t>שירות VIP בשדה"ת</t>
  </si>
  <si>
    <t>שכירת חדר פגישות</t>
  </si>
  <si>
    <t>ארוחת צהריים עם משקיעים</t>
  </si>
  <si>
    <t>סה"כ בלגיה</t>
  </si>
  <si>
    <t xml:space="preserve">סה"כ הולנד </t>
  </si>
  <si>
    <t>עלויות אבטחת השר (מגן)</t>
  </si>
  <si>
    <t>כרטיסי טיסה חזור מאבטחים</t>
  </si>
  <si>
    <t>ארה"ב - מאי 2025</t>
  </si>
  <si>
    <t>כרטיס טיסה השר ניר ברקת</t>
  </si>
  <si>
    <t xml:space="preserve">עלות הטיסה בסך 23,821 ₪ שולמה על ידי השר </t>
  </si>
  <si>
    <t>כרטיס טיסה מנכ"ל מוטי גמיש</t>
  </si>
  <si>
    <t>כרטיס טיסה רועי פישר</t>
  </si>
  <si>
    <t xml:space="preserve">כרטיס טיסה אביחי בן שושן </t>
  </si>
  <si>
    <t xml:space="preserve">סה"כ הקרן הפנימית </t>
  </si>
  <si>
    <t>ניו יורק</t>
  </si>
  <si>
    <t>טרם התקבלה דרישת תשלום ממשרד החוץ
מוצגות עלויות לא סופיות מתוך התחייבות חשב לביקור
67,536$ הומרו בהתאם לשער המטבע ביום הנסיעה (3.54)</t>
  </si>
  <si>
    <t>רכבות</t>
  </si>
  <si>
    <t>טלפונים ניידים לאבטחה</t>
  </si>
  <si>
    <t>נוכח לילה 24/7</t>
  </si>
  <si>
    <t>סה"כ ניו יורק</t>
  </si>
  <si>
    <t>וושינגטון</t>
  </si>
  <si>
    <t>טרם התקבלה דרישת תשלום ממשרד החוץ
מוצגות עלויות לא סופיות מתוך התחייבות חשב לביקור
18,480$ הומרו בהתאם לשער המטבע ביום הנסיעה (3.54)</t>
  </si>
  <si>
    <t>סה"כ וושינגטון</t>
  </si>
  <si>
    <t>אמירויות - אפריל 2025</t>
  </si>
  <si>
    <t xml:space="preserve">הקרן הפנימית </t>
  </si>
  <si>
    <t xml:space="preserve">עלות הטיסה בסך 14,076 ₪ שולמה על ידי השר </t>
  </si>
  <si>
    <t>כרטיס טיסה רן יחזקאל</t>
  </si>
  <si>
    <t>כרטיס טיסה שי זריבץ</t>
  </si>
  <si>
    <t>כרטיס טיסה ברק טייכמן</t>
  </si>
  <si>
    <t>הדפסות</t>
  </si>
  <si>
    <t>טרם התקבלה דרישת תשלום ממשרד החוץ
מוצגות עלויות לא סופיות מתוך התחייבות חשב לביקור
94,311 AED הומרו בהתאם לשער המטבע ביום הנסיעה (0.9955)</t>
  </si>
  <si>
    <t>צרפת - יוני 2025</t>
  </si>
  <si>
    <t xml:space="preserve">עלות הטיסה בסך 11,300 ₪ שולמה על ידי השר </t>
  </si>
  <si>
    <t>כרטיס טיסה אמיר אפל</t>
  </si>
  <si>
    <t>כרטיס טיסה ניר אדם סלע</t>
  </si>
  <si>
    <t>מתורגמן</t>
  </si>
  <si>
    <t>אירוח שר OECD</t>
  </si>
  <si>
    <r>
      <t>טרם התקבלה דרישת תשלום ממשרד החוץ
מוצגות עלויות לא סופיות מתוך התחייבות חשב לביקור
36,598</t>
    </r>
    <r>
      <rPr>
        <b/>
        <sz val="12"/>
        <color rgb="FF000000"/>
        <rFont val="Arial"/>
        <family val="2"/>
      </rPr>
      <t>€</t>
    </r>
    <r>
      <rPr>
        <b/>
        <sz val="12"/>
        <color rgb="FF000000"/>
        <rFont val="David"/>
        <family val="2"/>
      </rPr>
      <t xml:space="preserve"> הומרו בהתאם לשער המטבע ביום הנסיעה (4.0167)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</si>
</sst>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David"/>
      <family val="2"/>
    </font>
    <font>
      <b/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  <charset val="177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1">
    <xf numFmtId="0" fontId="0" fillId="0" borderId="0" xfId="0"/>
    <xf numFmtId="4" fontId="2" fillId="0" borderId="1" xfId="0" applyNumberFormat="1" applyFont="1" applyBorder="1" applyAlignment="1">
      <alignment horizontal="center" vertical="center" readingOrder="1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 readingOrder="1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right" vertical="center" wrapText="1" readingOrder="2"/>
    </xf>
    <xf numFmtId="0" fontId="1" fillId="0" borderId="6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left" vertical="center" readingOrder="1"/>
    </xf>
    <xf numFmtId="0" fontId="3" fillId="0" borderId="6" xfId="0" applyFont="1" applyBorder="1"/>
    <xf numFmtId="0" fontId="2" fillId="0" borderId="6" xfId="0" applyFont="1" applyFill="1" applyBorder="1" applyAlignment="1">
      <alignment horizontal="right" vertical="center" readingOrder="2"/>
    </xf>
    <xf numFmtId="0" fontId="4" fillId="0" borderId="6" xfId="0" applyFont="1" applyBorder="1"/>
    <xf numFmtId="4" fontId="3" fillId="0" borderId="7" xfId="0" applyNumberFormat="1" applyFont="1" applyBorder="1"/>
    <xf numFmtId="0" fontId="3" fillId="0" borderId="7" xfId="0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center"/>
    </xf>
    <xf numFmtId="4" fontId="3" fillId="0" borderId="12" xfId="0" applyNumberFormat="1" applyFont="1" applyBorder="1"/>
    <xf numFmtId="0" fontId="3" fillId="0" borderId="12" xfId="0" applyFont="1" applyBorder="1"/>
    <xf numFmtId="0" fontId="1" fillId="0" borderId="7" xfId="0" applyFont="1" applyFill="1" applyBorder="1" applyAlignment="1">
      <alignment horizontal="center" vertical="center" readingOrder="2"/>
    </xf>
    <xf numFmtId="0" fontId="0" fillId="0" borderId="0" xfId="0" applyFill="1"/>
    <xf numFmtId="0" fontId="1" fillId="0" borderId="6" xfId="0" applyFont="1" applyFill="1" applyBorder="1" applyAlignment="1">
      <alignment horizontal="right" vertical="center" readingOrder="2"/>
    </xf>
    <xf numFmtId="4" fontId="2" fillId="0" borderId="1" xfId="0" applyNumberFormat="1" applyFont="1" applyFill="1" applyBorder="1" applyAlignment="1">
      <alignment horizontal="center" vertical="center" readingOrder="2"/>
    </xf>
    <xf numFmtId="0" fontId="3" fillId="0" borderId="1" xfId="0" applyFont="1" applyBorder="1"/>
    <xf numFmtId="0" fontId="4" fillId="0" borderId="1" xfId="0" applyFont="1" applyBorder="1"/>
    <xf numFmtId="0" fontId="2" fillId="0" borderId="7" xfId="0" applyFont="1" applyBorder="1" applyAlignment="1">
      <alignment horizontal="right" vertical="center" readingOrder="1"/>
    </xf>
    <xf numFmtId="4" fontId="2" fillId="0" borderId="1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0" fontId="9" fillId="0" borderId="6" xfId="0" applyFont="1" applyBorder="1" applyAlignment="1">
      <alignment horizontal="right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right" vertical="center" readingOrder="2"/>
    </xf>
    <xf numFmtId="0" fontId="8" fillId="0" borderId="0" xfId="0" applyFont="1"/>
    <xf numFmtId="4" fontId="1" fillId="0" borderId="1" xfId="0" applyNumberFormat="1" applyFont="1" applyBorder="1" applyAlignment="1">
      <alignment horizontal="center" vertical="center" readingOrder="2"/>
    </xf>
    <xf numFmtId="0" fontId="1" fillId="0" borderId="7" xfId="0" applyFont="1" applyBorder="1" applyAlignment="1">
      <alignment horizontal="center" vertical="center" readingOrder="2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right" vertical="center" readingOrder="2"/>
    </xf>
    <xf numFmtId="0" fontId="3" fillId="0" borderId="8" xfId="0" applyFont="1" applyBorder="1"/>
    <xf numFmtId="0" fontId="4" fillId="0" borderId="8" xfId="0" applyFont="1" applyBorder="1"/>
    <xf numFmtId="0" fontId="4" fillId="0" borderId="16" xfId="0" applyFont="1" applyBorder="1"/>
    <xf numFmtId="0" fontId="3" fillId="0" borderId="6" xfId="0" applyFont="1" applyFill="1" applyBorder="1"/>
    <xf numFmtId="4" fontId="2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horizontal="center" vertical="center" readingOrder="1"/>
    </xf>
    <xf numFmtId="4" fontId="2" fillId="6" borderId="1" xfId="0" applyNumberFormat="1" applyFont="1" applyFill="1" applyBorder="1" applyAlignment="1">
      <alignment horizontal="center" vertical="center" readingOrder="2"/>
    </xf>
    <xf numFmtId="4" fontId="3" fillId="6" borderId="1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7" xfId="0" applyFont="1" applyFill="1" applyBorder="1" applyAlignment="1">
      <alignment horizontal="center" vertical="center" readingOrder="2"/>
    </xf>
    <xf numFmtId="0" fontId="1" fillId="3" borderId="8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9" xfId="0" applyFont="1" applyFill="1" applyBorder="1" applyAlignment="1">
      <alignment horizontal="center" vertical="center" readingOrder="2"/>
    </xf>
    <xf numFmtId="4" fontId="4" fillId="5" borderId="13" xfId="0" applyNumberFormat="1" applyFont="1" applyFill="1" applyBorder="1" applyAlignment="1">
      <alignment horizontal="center" vertical="center" wrapText="1"/>
    </xf>
    <xf numFmtId="4" fontId="4" fillId="5" borderId="14" xfId="0" applyNumberFormat="1" applyFont="1" applyFill="1" applyBorder="1" applyAlignment="1">
      <alignment horizontal="center" vertical="center" wrapText="1"/>
    </xf>
    <xf numFmtId="4" fontId="4" fillId="5" borderId="1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9" xfId="0" applyFont="1" applyFill="1" applyBorder="1" applyAlignment="1">
      <alignment horizontal="center" vertical="center" readingOrder="2"/>
    </xf>
    <xf numFmtId="4" fontId="1" fillId="5" borderId="13" xfId="0" applyNumberFormat="1" applyFont="1" applyFill="1" applyBorder="1" applyAlignment="1">
      <alignment horizontal="center" vertical="center" wrapText="1" readingOrder="2"/>
    </xf>
    <xf numFmtId="4" fontId="1" fillId="5" borderId="14" xfId="0" applyNumberFormat="1" applyFont="1" applyFill="1" applyBorder="1" applyAlignment="1">
      <alignment horizontal="center" vertical="center" wrapText="1" readingOrder="2"/>
    </xf>
    <xf numFmtId="4" fontId="1" fillId="5" borderId="15" xfId="0" applyNumberFormat="1" applyFont="1" applyFill="1" applyBorder="1" applyAlignment="1">
      <alignment horizontal="center" vertical="center" wrapText="1" readingOrder="2"/>
    </xf>
    <xf numFmtId="0" fontId="1" fillId="5" borderId="13" xfId="0" applyFont="1" applyFill="1" applyBorder="1" applyAlignment="1">
      <alignment horizontal="center" vertical="center" wrapText="1" readingOrder="2"/>
    </xf>
    <xf numFmtId="0" fontId="1" fillId="5" borderId="14" xfId="0" applyFont="1" applyFill="1" applyBorder="1" applyAlignment="1">
      <alignment horizontal="center" vertical="center" readingOrder="2"/>
    </xf>
    <xf numFmtId="0" fontId="1" fillId="5" borderId="15" xfId="0" applyFont="1" applyFill="1" applyBorder="1" applyAlignment="1">
      <alignment horizontal="center" vertical="center" readingOrder="2"/>
    </xf>
  </cellXfs>
  <cellStyles count="3">
    <cellStyle name="Normal" xfId="0" builtinId="0"/>
    <cellStyle name="Normal 2" xfId="1" xr:uid="{7BBC1236-E94A-483F-B8D4-0F1429228B75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56B6-4802-4DA4-AADA-D337C9DA7F33}">
  <sheetPr>
    <tabColor rgb="FF00B050"/>
    <pageSetUpPr fitToPage="1"/>
  </sheetPr>
  <dimension ref="A1:F28"/>
  <sheetViews>
    <sheetView rightToLeft="1" tabSelected="1" zoomScaleNormal="100" workbookViewId="0">
      <selection activeCell="B21" sqref="B21"/>
    </sheetView>
  </sheetViews>
  <sheetFormatPr defaultRowHeight="14.25" x14ac:dyDescent="0.2"/>
  <cols>
    <col min="1" max="1" width="34.75" bestFit="1" customWidth="1"/>
    <col min="2" max="2" width="24" style="5" customWidth="1"/>
    <col min="3" max="3" width="39.75" customWidth="1"/>
    <col min="5" max="5" width="17.5" customWidth="1"/>
    <col min="6" max="6" width="12.25" bestFit="1" customWidth="1"/>
  </cols>
  <sheetData>
    <row r="1" spans="1:3" ht="15.75" x14ac:dyDescent="0.25">
      <c r="A1" s="50" t="s">
        <v>17</v>
      </c>
      <c r="B1" s="51"/>
      <c r="C1" s="52"/>
    </row>
    <row r="2" spans="1:3" s="34" customFormat="1" ht="15.75" x14ac:dyDescent="0.25">
      <c r="A2" s="31" t="s">
        <v>0</v>
      </c>
      <c r="B2" s="32" t="s">
        <v>1</v>
      </c>
      <c r="C2" s="33" t="s">
        <v>2</v>
      </c>
    </row>
    <row r="3" spans="1:3" ht="15.75" x14ac:dyDescent="0.2">
      <c r="A3" s="53" t="s">
        <v>18</v>
      </c>
      <c r="B3" s="54"/>
      <c r="C3" s="55"/>
    </row>
    <row r="4" spans="1:3" ht="15.75" x14ac:dyDescent="0.2">
      <c r="A4" s="8" t="s">
        <v>25</v>
      </c>
      <c r="B4" s="1">
        <v>0</v>
      </c>
      <c r="C4" s="10" t="s">
        <v>26</v>
      </c>
    </row>
    <row r="5" spans="1:3" ht="15.75" x14ac:dyDescent="0.2">
      <c r="A5" s="8" t="s">
        <v>27</v>
      </c>
      <c r="B5" s="1">
        <v>1074.9000000000001</v>
      </c>
      <c r="C5" s="12"/>
    </row>
    <row r="6" spans="1:3" ht="15.75" x14ac:dyDescent="0.2">
      <c r="A6" s="8" t="s">
        <v>28</v>
      </c>
      <c r="B6" s="1">
        <v>1074.9000000000001</v>
      </c>
      <c r="C6" s="12"/>
    </row>
    <row r="7" spans="1:3" ht="15.75" x14ac:dyDescent="0.2">
      <c r="A7" s="8" t="s">
        <v>34</v>
      </c>
      <c r="B7" s="46"/>
      <c r="C7" s="12"/>
    </row>
    <row r="8" spans="1:3" ht="15.75" x14ac:dyDescent="0.2">
      <c r="A8" s="11" t="s">
        <v>29</v>
      </c>
      <c r="B8" s="3">
        <f>SUM(B4:B7)</f>
        <v>2149.8000000000002</v>
      </c>
      <c r="C8" s="12"/>
    </row>
    <row r="9" spans="1:3" ht="15.75" x14ac:dyDescent="0.2">
      <c r="A9" s="53" t="s">
        <v>12</v>
      </c>
      <c r="B9" s="54"/>
      <c r="C9" s="55"/>
    </row>
    <row r="10" spans="1:3" ht="15.75" x14ac:dyDescent="0.2">
      <c r="A10" s="8" t="s">
        <v>21</v>
      </c>
      <c r="B10" s="1">
        <v>0</v>
      </c>
      <c r="C10" s="10" t="s">
        <v>19</v>
      </c>
    </row>
    <row r="11" spans="1:3" ht="15.75" x14ac:dyDescent="0.2">
      <c r="A11" s="8" t="s">
        <v>22</v>
      </c>
      <c r="B11" s="1">
        <v>1254.95</v>
      </c>
      <c r="C11" s="10"/>
    </row>
    <row r="12" spans="1:3" ht="15.75" x14ac:dyDescent="0.2">
      <c r="A12" s="8" t="s">
        <v>23</v>
      </c>
      <c r="B12" s="1">
        <v>1457</v>
      </c>
      <c r="C12" s="10"/>
    </row>
    <row r="13" spans="1:3" ht="15.75" x14ac:dyDescent="0.2">
      <c r="A13" s="8" t="s">
        <v>56</v>
      </c>
      <c r="B13" s="46"/>
      <c r="C13" s="10"/>
    </row>
    <row r="14" spans="1:3" ht="15.75" x14ac:dyDescent="0.2">
      <c r="A14" s="8" t="s">
        <v>20</v>
      </c>
      <c r="B14" s="1">
        <v>818.66</v>
      </c>
      <c r="C14" s="10"/>
    </row>
    <row r="15" spans="1:3" ht="15.75" x14ac:dyDescent="0.2">
      <c r="A15" s="11" t="s">
        <v>24</v>
      </c>
      <c r="B15" s="3">
        <f>SUM(B10:B14)</f>
        <v>3530.6099999999997</v>
      </c>
      <c r="C15" s="12"/>
    </row>
    <row r="16" spans="1:3" ht="15.75" x14ac:dyDescent="0.2">
      <c r="A16" s="53" t="s">
        <v>5</v>
      </c>
      <c r="B16" s="54"/>
      <c r="C16" s="55"/>
    </row>
    <row r="17" spans="1:6" ht="15.75" x14ac:dyDescent="0.2">
      <c r="A17" s="11" t="s">
        <v>16</v>
      </c>
      <c r="B17" s="47"/>
      <c r="C17" s="12"/>
    </row>
    <row r="18" spans="1:6" ht="15.75" x14ac:dyDescent="0.2">
      <c r="A18" s="53" t="s">
        <v>8</v>
      </c>
      <c r="B18" s="54"/>
      <c r="C18" s="55"/>
    </row>
    <row r="19" spans="1:6" s="23" customFormat="1" ht="15.75" x14ac:dyDescent="0.2">
      <c r="A19" s="24" t="s">
        <v>30</v>
      </c>
      <c r="B19" s="25">
        <v>51528.839200425165</v>
      </c>
      <c r="C19" s="22"/>
    </row>
    <row r="20" spans="1:6" s="23" customFormat="1" ht="15.75" x14ac:dyDescent="0.2">
      <c r="A20" s="24" t="s">
        <v>3</v>
      </c>
      <c r="B20" s="25">
        <v>41972.426515171137</v>
      </c>
      <c r="C20" s="22"/>
    </row>
    <row r="21" spans="1:6" s="23" customFormat="1" ht="15.75" x14ac:dyDescent="0.2">
      <c r="A21" s="24" t="s">
        <v>31</v>
      </c>
      <c r="B21" s="48"/>
      <c r="C21" s="22"/>
    </row>
    <row r="22" spans="1:6" s="23" customFormat="1" ht="15.75" x14ac:dyDescent="0.2">
      <c r="A22" s="24" t="s">
        <v>9</v>
      </c>
      <c r="B22" s="25">
        <v>537.63705009568753</v>
      </c>
      <c r="C22" s="22"/>
    </row>
    <row r="23" spans="1:6" s="23" customFormat="1" ht="15.75" x14ac:dyDescent="0.2">
      <c r="A23" s="24" t="s">
        <v>32</v>
      </c>
      <c r="B23" s="25">
        <v>6999.3167995014101</v>
      </c>
      <c r="C23" s="22"/>
    </row>
    <row r="24" spans="1:6" s="23" customFormat="1" ht="15.75" x14ac:dyDescent="0.2">
      <c r="A24" s="24" t="s">
        <v>33</v>
      </c>
      <c r="B24" s="25">
        <v>1056.9161504029069</v>
      </c>
      <c r="C24" s="22"/>
    </row>
    <row r="25" spans="1:6" ht="15.75" x14ac:dyDescent="0.25">
      <c r="A25" s="15" t="s">
        <v>10</v>
      </c>
      <c r="B25" s="4">
        <f>SUM(B19:B24)</f>
        <v>102095.13571559629</v>
      </c>
      <c r="C25" s="17"/>
      <c r="D25" s="2"/>
    </row>
    <row r="26" spans="1:6" ht="16.5" thickBot="1" x14ac:dyDescent="0.3">
      <c r="A26" s="18" t="s">
        <v>11</v>
      </c>
      <c r="B26" s="19">
        <f>B8+B15+B17+B25</f>
        <v>107775.54571559629</v>
      </c>
      <c r="C26" s="20"/>
      <c r="D26" s="2"/>
    </row>
    <row r="27" spans="1:6" ht="15.75" x14ac:dyDescent="0.25">
      <c r="A27" s="2"/>
      <c r="B27" s="7"/>
      <c r="C27" s="2"/>
      <c r="D27" s="2"/>
      <c r="F27" s="23"/>
    </row>
    <row r="28" spans="1:6" ht="15.75" x14ac:dyDescent="0.25">
      <c r="C28" s="2"/>
      <c r="D28" s="2"/>
    </row>
  </sheetData>
  <mergeCells count="5">
    <mergeCell ref="A1:C1"/>
    <mergeCell ref="A9:C9"/>
    <mergeCell ref="A16:C16"/>
    <mergeCell ref="A18:C18"/>
    <mergeCell ref="A3:C3"/>
  </mergeCells>
  <pageMargins left="0.7" right="0.7" top="0.75" bottom="0.75" header="0.3" footer="0.3"/>
  <pageSetup paperSize="9" scale="96" fitToHeight="0" orientation="portrait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0F04-65C0-4D82-903B-E00CA7EC2B1E}">
  <sheetPr>
    <tabColor rgb="FF00B050"/>
    <pageSetUpPr fitToPage="1"/>
  </sheetPr>
  <dimension ref="A1:D16"/>
  <sheetViews>
    <sheetView rightToLeft="1" zoomScaleNormal="100" workbookViewId="0">
      <selection activeCell="B4" sqref="B4"/>
    </sheetView>
  </sheetViews>
  <sheetFormatPr defaultColWidth="8.75" defaultRowHeight="15.75" x14ac:dyDescent="0.25"/>
  <cols>
    <col min="1" max="1" width="34.75" style="2" bestFit="1" customWidth="1"/>
    <col min="2" max="2" width="24" style="7" customWidth="1"/>
    <col min="3" max="3" width="39.625" style="2" bestFit="1" customWidth="1"/>
    <col min="4" max="4" width="8.75" style="2"/>
    <col min="5" max="5" width="17.5" style="2" customWidth="1"/>
    <col min="6" max="6" width="12.25" style="2" bestFit="1" customWidth="1"/>
    <col min="7" max="16384" width="8.75" style="2"/>
  </cols>
  <sheetData>
    <row r="1" spans="1:4" x14ac:dyDescent="0.25">
      <c r="A1" s="50" t="s">
        <v>36</v>
      </c>
      <c r="B1" s="51"/>
      <c r="C1" s="52"/>
    </row>
    <row r="2" spans="1:4" s="34" customFormat="1" x14ac:dyDescent="0.25">
      <c r="A2" s="31" t="s">
        <v>0</v>
      </c>
      <c r="B2" s="32" t="s">
        <v>1</v>
      </c>
      <c r="C2" s="33" t="s">
        <v>2</v>
      </c>
    </row>
    <row r="3" spans="1:4" x14ac:dyDescent="0.25">
      <c r="A3" s="53" t="s">
        <v>35</v>
      </c>
      <c r="B3" s="54"/>
      <c r="C3" s="55"/>
    </row>
    <row r="4" spans="1:4" x14ac:dyDescent="0.25">
      <c r="A4" s="8" t="s">
        <v>37</v>
      </c>
      <c r="B4" s="48"/>
      <c r="C4" s="9"/>
    </row>
    <row r="5" spans="1:4" x14ac:dyDescent="0.25">
      <c r="A5" s="8" t="s">
        <v>13</v>
      </c>
      <c r="B5" s="1">
        <f>921.43*2</f>
        <v>1842.86</v>
      </c>
      <c r="C5" s="10"/>
    </row>
    <row r="6" spans="1:4" x14ac:dyDescent="0.25">
      <c r="A6" s="11" t="s">
        <v>4</v>
      </c>
      <c r="B6" s="3">
        <f>SUM(B5:B5)</f>
        <v>1842.86</v>
      </c>
      <c r="C6" s="12"/>
    </row>
    <row r="7" spans="1:4" x14ac:dyDescent="0.25">
      <c r="A7" s="53" t="s">
        <v>5</v>
      </c>
      <c r="B7" s="54"/>
      <c r="C7" s="55"/>
    </row>
    <row r="8" spans="1:4" x14ac:dyDescent="0.25">
      <c r="A8" s="11" t="s">
        <v>55</v>
      </c>
      <c r="B8" s="46"/>
      <c r="C8" s="12"/>
    </row>
    <row r="9" spans="1:4" x14ac:dyDescent="0.25">
      <c r="A9" s="11" t="s">
        <v>42</v>
      </c>
      <c r="B9" s="46"/>
      <c r="C9" s="28"/>
    </row>
    <row r="10" spans="1:4" x14ac:dyDescent="0.25">
      <c r="A10" s="11" t="s">
        <v>38</v>
      </c>
      <c r="B10" s="3">
        <f>SUM(B8:B9)</f>
        <v>0</v>
      </c>
      <c r="C10" s="28"/>
    </row>
    <row r="11" spans="1:4" x14ac:dyDescent="0.25">
      <c r="A11" s="53" t="s">
        <v>8</v>
      </c>
      <c r="B11" s="54"/>
      <c r="C11" s="55"/>
    </row>
    <row r="12" spans="1:4" x14ac:dyDescent="0.25">
      <c r="A12" s="26" t="s">
        <v>3</v>
      </c>
      <c r="B12" s="6">
        <v>16638.765528</v>
      </c>
      <c r="C12" s="26"/>
      <c r="D12" s="30"/>
    </row>
    <row r="13" spans="1:4" x14ac:dyDescent="0.25">
      <c r="A13" s="26" t="s">
        <v>14</v>
      </c>
      <c r="B13" s="6">
        <v>119.54474999999999</v>
      </c>
      <c r="C13" s="26"/>
      <c r="D13" s="30"/>
    </row>
    <row r="14" spans="1:4" x14ac:dyDescent="0.25">
      <c r="A14" s="26" t="s">
        <v>9</v>
      </c>
      <c r="B14" s="6">
        <v>452.16728849999993</v>
      </c>
      <c r="C14" s="26"/>
      <c r="D14" s="30"/>
    </row>
    <row r="15" spans="1:4" x14ac:dyDescent="0.25">
      <c r="A15" s="27" t="s">
        <v>10</v>
      </c>
      <c r="B15" s="4">
        <f>SUM(B12:B14)</f>
        <v>17210.477566500002</v>
      </c>
      <c r="C15" s="26"/>
    </row>
    <row r="16" spans="1:4" ht="16.5" thickBot="1" x14ac:dyDescent="0.3">
      <c r="A16" s="18" t="s">
        <v>11</v>
      </c>
      <c r="B16" s="19">
        <f>B6+B10+B15</f>
        <v>19053.337566500002</v>
      </c>
      <c r="C16" s="21"/>
    </row>
  </sheetData>
  <mergeCells count="4">
    <mergeCell ref="A1:C1"/>
    <mergeCell ref="A3:C3"/>
    <mergeCell ref="A7:C7"/>
    <mergeCell ref="A11:C11"/>
  </mergeCells>
  <pageMargins left="0.7" right="0.7" top="0.75" bottom="0.75" header="0.3" footer="0.3"/>
  <pageSetup paperSize="9" scale="96" fitToHeight="0" orientation="portrait" verticalDpi="1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F108-8F47-4472-89D7-A0EBC687E267}">
  <sheetPr>
    <tabColor rgb="FF00B050"/>
    <pageSetUpPr fitToPage="1"/>
  </sheetPr>
  <dimension ref="A1:D36"/>
  <sheetViews>
    <sheetView rightToLeft="1" zoomScaleNormal="100" workbookViewId="0">
      <selection activeCell="B20" sqref="B20"/>
    </sheetView>
  </sheetViews>
  <sheetFormatPr defaultRowHeight="14.25" x14ac:dyDescent="0.2"/>
  <cols>
    <col min="1" max="1" width="34.75" bestFit="1" customWidth="1"/>
    <col min="2" max="2" width="24" style="5" customWidth="1"/>
    <col min="3" max="3" width="35.75" customWidth="1"/>
    <col min="5" max="5" width="17.5" customWidth="1"/>
    <col min="6" max="6" width="12.25" bestFit="1" customWidth="1"/>
  </cols>
  <sheetData>
    <row r="1" spans="1:4" ht="15.75" x14ac:dyDescent="0.25">
      <c r="A1" s="50" t="s">
        <v>39</v>
      </c>
      <c r="B1" s="51"/>
      <c r="C1" s="52"/>
    </row>
    <row r="2" spans="1:4" ht="15.75" x14ac:dyDescent="0.2">
      <c r="A2" s="53" t="s">
        <v>12</v>
      </c>
      <c r="B2" s="54"/>
      <c r="C2" s="55"/>
    </row>
    <row r="3" spans="1:4" s="34" customFormat="1" ht="15.75" x14ac:dyDescent="0.25">
      <c r="A3" s="31" t="s">
        <v>0</v>
      </c>
      <c r="B3" s="32" t="s">
        <v>1</v>
      </c>
      <c r="C3" s="33" t="s">
        <v>2</v>
      </c>
    </row>
    <row r="4" spans="1:4" ht="15.75" x14ac:dyDescent="0.2">
      <c r="A4" s="8" t="s">
        <v>43</v>
      </c>
      <c r="B4" s="1">
        <v>0</v>
      </c>
      <c r="C4" s="10" t="s">
        <v>44</v>
      </c>
    </row>
    <row r="5" spans="1:4" ht="15.75" x14ac:dyDescent="0.2">
      <c r="A5" s="8" t="s">
        <v>45</v>
      </c>
      <c r="B5" s="1">
        <f>2060.83+1679.34</f>
        <v>3740.17</v>
      </c>
      <c r="C5" s="10"/>
    </row>
    <row r="6" spans="1:4" ht="15.75" x14ac:dyDescent="0.2">
      <c r="A6" s="8" t="s">
        <v>46</v>
      </c>
      <c r="B6" s="1">
        <f>5751.24</f>
        <v>5751.24</v>
      </c>
      <c r="C6" s="10"/>
    </row>
    <row r="7" spans="1:4" ht="15.75" x14ac:dyDescent="0.2">
      <c r="A7" s="8" t="s">
        <v>47</v>
      </c>
      <c r="B7" s="1">
        <f>2060.83+1678.29</f>
        <v>3739.12</v>
      </c>
      <c r="C7" s="10"/>
    </row>
    <row r="8" spans="1:4" ht="15.75" x14ac:dyDescent="0.2">
      <c r="A8" s="8" t="s">
        <v>48</v>
      </c>
      <c r="B8" s="1">
        <f>2013.43+326.34+1404.66</f>
        <v>3744.4300000000003</v>
      </c>
      <c r="C8" s="10"/>
    </row>
    <row r="9" spans="1:4" ht="15.75" x14ac:dyDescent="0.2">
      <c r="A9" s="8" t="s">
        <v>49</v>
      </c>
      <c r="B9" s="1">
        <f>1692.06</f>
        <v>1692.06</v>
      </c>
      <c r="C9" s="10"/>
    </row>
    <row r="10" spans="1:4" ht="15.75" x14ac:dyDescent="0.2">
      <c r="A10" s="8" t="s">
        <v>37</v>
      </c>
      <c r="B10" s="46"/>
      <c r="C10" s="10"/>
    </row>
    <row r="11" spans="1:4" ht="15.75" x14ac:dyDescent="0.2">
      <c r="A11" s="11" t="s">
        <v>24</v>
      </c>
      <c r="B11" s="3">
        <f>SUM(B4:B10)</f>
        <v>18667.02</v>
      </c>
      <c r="C11" s="12"/>
    </row>
    <row r="12" spans="1:4" ht="15.75" x14ac:dyDescent="0.2">
      <c r="A12" s="53" t="s">
        <v>5</v>
      </c>
      <c r="B12" s="54"/>
      <c r="C12" s="55"/>
    </row>
    <row r="13" spans="1:4" ht="15.75" x14ac:dyDescent="0.2">
      <c r="A13" s="11" t="s">
        <v>16</v>
      </c>
      <c r="B13" s="47"/>
      <c r="C13" s="12"/>
    </row>
    <row r="14" spans="1:4" ht="15.75" x14ac:dyDescent="0.2">
      <c r="A14" s="53" t="s">
        <v>8</v>
      </c>
      <c r="B14" s="54"/>
      <c r="C14" s="55"/>
    </row>
    <row r="15" spans="1:4" ht="15.75" x14ac:dyDescent="0.2">
      <c r="A15" s="56" t="s">
        <v>40</v>
      </c>
      <c r="B15" s="57"/>
      <c r="C15" s="58"/>
    </row>
    <row r="16" spans="1:4" ht="15.75" x14ac:dyDescent="0.25">
      <c r="A16" s="14" t="s">
        <v>14</v>
      </c>
      <c r="B16" s="6">
        <v>5601.2069642577299</v>
      </c>
      <c r="C16" s="16"/>
      <c r="D16" s="2"/>
    </row>
    <row r="17" spans="1:4" ht="15.75" x14ac:dyDescent="0.25">
      <c r="A17" s="13" t="s">
        <v>30</v>
      </c>
      <c r="B17" s="6">
        <v>19824.687881015238</v>
      </c>
      <c r="C17" s="16"/>
      <c r="D17" s="2"/>
    </row>
    <row r="18" spans="1:4" ht="15.75" x14ac:dyDescent="0.25">
      <c r="A18" s="13" t="s">
        <v>3</v>
      </c>
      <c r="B18" s="6">
        <v>23228.018573877995</v>
      </c>
      <c r="C18" s="16"/>
      <c r="D18" s="2"/>
    </row>
    <row r="19" spans="1:4" ht="15.75" x14ac:dyDescent="0.25">
      <c r="A19" s="13" t="s">
        <v>6</v>
      </c>
      <c r="B19" s="6">
        <v>3840.5609084927169</v>
      </c>
      <c r="C19" s="16"/>
      <c r="D19" s="2"/>
    </row>
    <row r="20" spans="1:4" ht="15.75" x14ac:dyDescent="0.25">
      <c r="A20" s="13" t="s">
        <v>7</v>
      </c>
      <c r="B20" s="49"/>
      <c r="C20" s="16"/>
      <c r="D20" s="2"/>
    </row>
    <row r="21" spans="1:4" ht="15.75" x14ac:dyDescent="0.25">
      <c r="A21" s="13" t="s">
        <v>9</v>
      </c>
      <c r="B21" s="6">
        <v>2572.1489207466734</v>
      </c>
      <c r="C21" s="16"/>
      <c r="D21" s="2"/>
    </row>
    <row r="22" spans="1:4" ht="15.75" x14ac:dyDescent="0.25">
      <c r="A22" s="13" t="s">
        <v>50</v>
      </c>
      <c r="B22" s="6">
        <v>2710.9841707007413</v>
      </c>
      <c r="C22" s="16"/>
      <c r="D22" s="2"/>
    </row>
    <row r="23" spans="1:4" ht="15.75" x14ac:dyDescent="0.25">
      <c r="A23" s="15" t="s">
        <v>53</v>
      </c>
      <c r="B23" s="4">
        <f>SUM(B16:B22)</f>
        <v>57777.607419091102</v>
      </c>
      <c r="C23" s="16"/>
      <c r="D23" s="2"/>
    </row>
    <row r="24" spans="1:4" ht="15.75" x14ac:dyDescent="0.2">
      <c r="A24" s="56" t="s">
        <v>41</v>
      </c>
      <c r="B24" s="57"/>
      <c r="C24" s="58"/>
    </row>
    <row r="25" spans="1:4" ht="15.75" x14ac:dyDescent="0.25">
      <c r="A25" s="14" t="s">
        <v>51</v>
      </c>
      <c r="B25" s="6">
        <v>1888.6094999999998</v>
      </c>
      <c r="C25" s="16"/>
    </row>
    <row r="26" spans="1:4" ht="15.75" x14ac:dyDescent="0.25">
      <c r="A26" s="13" t="s">
        <v>30</v>
      </c>
      <c r="B26" s="6">
        <v>31773.928265999999</v>
      </c>
      <c r="C26" s="16"/>
    </row>
    <row r="27" spans="1:4" ht="15.75" x14ac:dyDescent="0.25">
      <c r="A27" s="13" t="s">
        <v>52</v>
      </c>
      <c r="B27" s="6">
        <v>6620.5727999999999</v>
      </c>
      <c r="C27" s="16"/>
    </row>
    <row r="28" spans="1:4" ht="15.75" x14ac:dyDescent="0.25">
      <c r="A28" s="13" t="s">
        <v>50</v>
      </c>
      <c r="B28" s="6">
        <v>3906.6694199999993</v>
      </c>
      <c r="C28" s="16"/>
    </row>
    <row r="29" spans="1:4" ht="15.75" x14ac:dyDescent="0.25">
      <c r="A29" s="13" t="s">
        <v>3</v>
      </c>
      <c r="B29" s="6">
        <v>33406.559999999998</v>
      </c>
      <c r="C29" s="16"/>
    </row>
    <row r="30" spans="1:4" ht="15.75" x14ac:dyDescent="0.25">
      <c r="A30" s="13" t="s">
        <v>6</v>
      </c>
      <c r="B30" s="6">
        <v>7592.4</v>
      </c>
      <c r="C30" s="16"/>
    </row>
    <row r="31" spans="1:4" ht="15.75" x14ac:dyDescent="0.25">
      <c r="A31" s="13" t="s">
        <v>9</v>
      </c>
      <c r="B31" s="6">
        <v>658.37496599999997</v>
      </c>
      <c r="C31" s="16"/>
    </row>
    <row r="32" spans="1:4" ht="15.75" x14ac:dyDescent="0.25">
      <c r="A32" s="15" t="s">
        <v>54</v>
      </c>
      <c r="B32" s="4">
        <f>SUM(B25:B31)</f>
        <v>85847.114952000004</v>
      </c>
      <c r="C32" s="16"/>
    </row>
    <row r="33" spans="1:3" ht="15.75" x14ac:dyDescent="0.25">
      <c r="A33" s="15" t="s">
        <v>10</v>
      </c>
      <c r="B33" s="4">
        <f>B23+B32</f>
        <v>143624.72237109111</v>
      </c>
      <c r="C33" s="17"/>
    </row>
    <row r="34" spans="1:3" ht="16.5" thickBot="1" x14ac:dyDescent="0.3">
      <c r="A34" s="18" t="s">
        <v>11</v>
      </c>
      <c r="B34" s="19">
        <f>B11+B13+B23+B32</f>
        <v>162291.7423710911</v>
      </c>
      <c r="C34" s="21"/>
    </row>
    <row r="36" spans="1:3" x14ac:dyDescent="0.2">
      <c r="B36" s="5" t="s">
        <v>15</v>
      </c>
    </row>
  </sheetData>
  <mergeCells count="6">
    <mergeCell ref="A24:C24"/>
    <mergeCell ref="A1:C1"/>
    <mergeCell ref="A2:C2"/>
    <mergeCell ref="A12:C12"/>
    <mergeCell ref="A14:C14"/>
    <mergeCell ref="A15:C15"/>
  </mergeCells>
  <pageMargins left="0.7" right="0.7" top="0.75" bottom="0.75" header="0.3" footer="0.3"/>
  <pageSetup paperSize="9" scale="96" fitToHeight="0" orientation="portrait" verticalDpi="1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2BDF-133A-49B3-AFB7-29E5D66484A9}">
  <sheetPr>
    <tabColor rgb="FF00B050"/>
    <pageSetUpPr fitToPage="1"/>
  </sheetPr>
  <dimension ref="A1:D25"/>
  <sheetViews>
    <sheetView rightToLeft="1" zoomScaleNormal="100" workbookViewId="0">
      <selection activeCell="B19" sqref="B19"/>
    </sheetView>
  </sheetViews>
  <sheetFormatPr defaultRowHeight="14.25" x14ac:dyDescent="0.2"/>
  <cols>
    <col min="1" max="1" width="34.75" bestFit="1" customWidth="1"/>
    <col min="2" max="2" width="24" style="5" customWidth="1"/>
    <col min="3" max="3" width="35.75" customWidth="1"/>
    <col min="5" max="5" width="17.5" customWidth="1"/>
    <col min="6" max="6" width="12.25" bestFit="1" customWidth="1"/>
  </cols>
  <sheetData>
    <row r="1" spans="1:4" ht="15.75" x14ac:dyDescent="0.25">
      <c r="A1" s="50" t="s">
        <v>73</v>
      </c>
      <c r="B1" s="51"/>
      <c r="C1" s="52"/>
    </row>
    <row r="2" spans="1:4" ht="15.75" x14ac:dyDescent="0.2">
      <c r="A2" s="53" t="s">
        <v>74</v>
      </c>
      <c r="B2" s="54"/>
      <c r="C2" s="55"/>
    </row>
    <row r="3" spans="1:4" s="34" customFormat="1" ht="15.75" x14ac:dyDescent="0.25">
      <c r="A3" s="31" t="s">
        <v>0</v>
      </c>
      <c r="B3" s="32" t="s">
        <v>1</v>
      </c>
      <c r="C3" s="33" t="s">
        <v>2</v>
      </c>
    </row>
    <row r="4" spans="1:4" ht="31.5" x14ac:dyDescent="0.2">
      <c r="A4" s="8" t="s">
        <v>43</v>
      </c>
      <c r="B4" s="1">
        <v>0</v>
      </c>
      <c r="C4" s="10" t="s">
        <v>75</v>
      </c>
    </row>
    <row r="5" spans="1:4" ht="15.75" x14ac:dyDescent="0.2">
      <c r="A5" s="8" t="s">
        <v>45</v>
      </c>
      <c r="B5" s="1">
        <v>5008.3999999999996</v>
      </c>
      <c r="C5" s="10"/>
    </row>
    <row r="6" spans="1:4" ht="15.75" x14ac:dyDescent="0.2">
      <c r="A6" s="8" t="s">
        <v>76</v>
      </c>
      <c r="B6" s="1">
        <v>5289.41</v>
      </c>
      <c r="C6" s="10"/>
    </row>
    <row r="7" spans="1:4" ht="15.75" x14ac:dyDescent="0.2">
      <c r="A7" s="8" t="s">
        <v>77</v>
      </c>
      <c r="B7" s="1">
        <v>5289.41</v>
      </c>
      <c r="C7" s="10"/>
    </row>
    <row r="8" spans="1:4" ht="15.75" x14ac:dyDescent="0.2">
      <c r="A8" s="8" t="s">
        <v>78</v>
      </c>
      <c r="B8" s="1">
        <v>5289.41</v>
      </c>
      <c r="C8" s="10"/>
    </row>
    <row r="9" spans="1:4" ht="15.75" x14ac:dyDescent="0.2">
      <c r="A9" s="8" t="s">
        <v>49</v>
      </c>
      <c r="B9" s="1">
        <v>1809.9</v>
      </c>
      <c r="C9" s="10"/>
    </row>
    <row r="10" spans="1:4" ht="15.75" x14ac:dyDescent="0.2">
      <c r="A10" s="8" t="s">
        <v>37</v>
      </c>
      <c r="B10" s="46"/>
      <c r="C10" s="10"/>
    </row>
    <row r="11" spans="1:4" ht="15.75" x14ac:dyDescent="0.2">
      <c r="A11" s="11" t="s">
        <v>4</v>
      </c>
      <c r="B11" s="3">
        <f>SUM(B4:B10)</f>
        <v>22686.53</v>
      </c>
      <c r="C11" s="12"/>
    </row>
    <row r="12" spans="1:4" ht="15.75" x14ac:dyDescent="0.2">
      <c r="A12" s="53" t="s">
        <v>5</v>
      </c>
      <c r="B12" s="54"/>
      <c r="C12" s="55"/>
    </row>
    <row r="13" spans="1:4" ht="15.75" x14ac:dyDescent="0.2">
      <c r="A13" s="11" t="s">
        <v>16</v>
      </c>
      <c r="B13" s="47"/>
      <c r="C13" s="12"/>
    </row>
    <row r="14" spans="1:4" ht="15.75" x14ac:dyDescent="0.2">
      <c r="A14" s="53" t="s">
        <v>8</v>
      </c>
      <c r="B14" s="54"/>
      <c r="C14" s="55"/>
    </row>
    <row r="15" spans="1:4" ht="15.6" customHeight="1" x14ac:dyDescent="0.25">
      <c r="A15" s="14" t="s">
        <v>14</v>
      </c>
      <c r="B15" s="37">
        <v>12941.5</v>
      </c>
      <c r="C15" s="59" t="s">
        <v>80</v>
      </c>
      <c r="D15" s="2"/>
    </row>
    <row r="16" spans="1:4" ht="15.75" x14ac:dyDescent="0.25">
      <c r="A16" s="13" t="s">
        <v>30</v>
      </c>
      <c r="B16" s="6">
        <v>29363.26</v>
      </c>
      <c r="C16" s="60"/>
      <c r="D16" s="2"/>
    </row>
    <row r="17" spans="1:4" ht="15.75" x14ac:dyDescent="0.25">
      <c r="A17" s="13" t="s">
        <v>3</v>
      </c>
      <c r="B17" s="6">
        <v>28536</v>
      </c>
      <c r="C17" s="60"/>
      <c r="D17" s="2"/>
    </row>
    <row r="18" spans="1:4" ht="15.75" x14ac:dyDescent="0.25">
      <c r="A18" s="13" t="s">
        <v>6</v>
      </c>
      <c r="B18" s="6">
        <v>3583.8</v>
      </c>
      <c r="C18" s="60"/>
      <c r="D18" s="2"/>
    </row>
    <row r="19" spans="1:4" ht="15.75" x14ac:dyDescent="0.25">
      <c r="A19" s="13" t="s">
        <v>7</v>
      </c>
      <c r="B19" s="49"/>
      <c r="C19" s="60"/>
      <c r="D19" s="2"/>
    </row>
    <row r="20" spans="1:4" ht="15.75" x14ac:dyDescent="0.25">
      <c r="A20" s="13" t="s">
        <v>9</v>
      </c>
      <c r="B20" s="6">
        <v>2289.65</v>
      </c>
      <c r="C20" s="60"/>
      <c r="D20" s="2"/>
    </row>
    <row r="21" spans="1:4" ht="15.75" x14ac:dyDescent="0.25">
      <c r="A21" s="13" t="s">
        <v>79</v>
      </c>
      <c r="B21" s="6">
        <v>1294.1500000000001</v>
      </c>
      <c r="C21" s="60"/>
      <c r="D21" s="2"/>
    </row>
    <row r="22" spans="1:4" ht="15.75" x14ac:dyDescent="0.25">
      <c r="A22" s="15" t="s">
        <v>10</v>
      </c>
      <c r="B22" s="4">
        <f>SUM(B15:B21)</f>
        <v>78008.359999999986</v>
      </c>
      <c r="C22" s="61"/>
    </row>
    <row r="23" spans="1:4" ht="16.5" thickBot="1" x14ac:dyDescent="0.3">
      <c r="A23" s="18" t="s">
        <v>11</v>
      </c>
      <c r="B23" s="19">
        <f>B22+B13+B11</f>
        <v>100694.88999999998</v>
      </c>
      <c r="C23" s="21"/>
    </row>
    <row r="25" spans="1:4" x14ac:dyDescent="0.2">
      <c r="B25" s="5" t="s">
        <v>15</v>
      </c>
    </row>
  </sheetData>
  <mergeCells count="5">
    <mergeCell ref="C15:C22"/>
    <mergeCell ref="A1:C1"/>
    <mergeCell ref="A2:C2"/>
    <mergeCell ref="A12:C12"/>
    <mergeCell ref="A14:C14"/>
  </mergeCells>
  <pageMargins left="0.7" right="0.7" top="0.75" bottom="0.75" header="0.3" footer="0.3"/>
  <pageSetup paperSize="9" scale="96" fitToHeight="0" orientation="portrait" verticalDpi="1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763A3-94C5-45B6-8E91-585D2192210F}">
  <sheetPr>
    <tabColor rgb="FF00B050"/>
  </sheetPr>
  <dimension ref="A1:C34"/>
  <sheetViews>
    <sheetView rightToLeft="1" workbookViewId="0">
      <selection activeCell="B30" sqref="B30"/>
    </sheetView>
  </sheetViews>
  <sheetFormatPr defaultColWidth="27.875" defaultRowHeight="14.25" x14ac:dyDescent="0.2"/>
  <sheetData>
    <row r="1" spans="1:3" ht="15.75" x14ac:dyDescent="0.25">
      <c r="A1" s="50" t="s">
        <v>57</v>
      </c>
      <c r="B1" s="51"/>
      <c r="C1" s="52"/>
    </row>
    <row r="2" spans="1:3" ht="15.75" x14ac:dyDescent="0.2">
      <c r="A2" s="31" t="s">
        <v>0</v>
      </c>
      <c r="B2" s="32" t="s">
        <v>1</v>
      </c>
      <c r="C2" s="33" t="s">
        <v>2</v>
      </c>
    </row>
    <row r="3" spans="1:3" ht="15.75" x14ac:dyDescent="0.2">
      <c r="A3" s="53" t="s">
        <v>35</v>
      </c>
      <c r="B3" s="54"/>
      <c r="C3" s="55"/>
    </row>
    <row r="4" spans="1:3" ht="31.5" x14ac:dyDescent="0.2">
      <c r="A4" s="8" t="s">
        <v>58</v>
      </c>
      <c r="B4" s="1">
        <v>0</v>
      </c>
      <c r="C4" s="10" t="s">
        <v>59</v>
      </c>
    </row>
    <row r="5" spans="1:3" ht="15.75" x14ac:dyDescent="0.2">
      <c r="A5" s="8" t="s">
        <v>60</v>
      </c>
      <c r="B5" s="1">
        <f>20696.72+573.01</f>
        <v>21269.73</v>
      </c>
      <c r="C5" s="12"/>
    </row>
    <row r="6" spans="1:3" ht="15.75" x14ac:dyDescent="0.2">
      <c r="A6" s="8" t="s">
        <v>37</v>
      </c>
      <c r="B6" s="46"/>
      <c r="C6" s="12"/>
    </row>
    <row r="7" spans="1:3" ht="15.75" x14ac:dyDescent="0.2">
      <c r="A7" s="8" t="s">
        <v>45</v>
      </c>
      <c r="B7" s="1">
        <f>5366.65-5511.66+43.96+5627.37</f>
        <v>5526.32</v>
      </c>
      <c r="C7" s="12"/>
    </row>
    <row r="8" spans="1:3" ht="15.75" x14ac:dyDescent="0.2">
      <c r="A8" s="8" t="s">
        <v>46</v>
      </c>
      <c r="B8" s="1">
        <f>5366.65-5511.66+43.96+5627.37</f>
        <v>5526.32</v>
      </c>
      <c r="C8" s="12"/>
    </row>
    <row r="9" spans="1:3" ht="15.75" x14ac:dyDescent="0.2">
      <c r="A9" s="8" t="s">
        <v>61</v>
      </c>
      <c r="B9" s="1">
        <f>11242.83</f>
        <v>11242.83</v>
      </c>
      <c r="C9" s="12"/>
    </row>
    <row r="10" spans="1:3" ht="15.75" x14ac:dyDescent="0.2">
      <c r="A10" s="8" t="s">
        <v>62</v>
      </c>
      <c r="B10" s="1">
        <f>5458.13</f>
        <v>5458.13</v>
      </c>
      <c r="C10" s="12"/>
    </row>
    <row r="11" spans="1:3" ht="15.75" x14ac:dyDescent="0.2">
      <c r="A11" s="8" t="s">
        <v>49</v>
      </c>
      <c r="B11" s="1">
        <v>905.66</v>
      </c>
      <c r="C11" s="12"/>
    </row>
    <row r="12" spans="1:3" ht="15.75" x14ac:dyDescent="0.2">
      <c r="A12" s="11" t="s">
        <v>63</v>
      </c>
      <c r="B12" s="3">
        <f>SUM(B4:B11)</f>
        <v>49928.99</v>
      </c>
      <c r="C12" s="12"/>
    </row>
    <row r="13" spans="1:3" ht="15.75" x14ac:dyDescent="0.2">
      <c r="A13" s="53" t="s">
        <v>5</v>
      </c>
      <c r="B13" s="54"/>
      <c r="C13" s="55"/>
    </row>
    <row r="14" spans="1:3" ht="15.75" x14ac:dyDescent="0.2">
      <c r="A14" s="11" t="s">
        <v>16</v>
      </c>
      <c r="B14" s="47"/>
      <c r="C14" s="12"/>
    </row>
    <row r="15" spans="1:3" ht="15.75" x14ac:dyDescent="0.2">
      <c r="A15" s="53" t="s">
        <v>8</v>
      </c>
      <c r="B15" s="54"/>
      <c r="C15" s="55"/>
    </row>
    <row r="16" spans="1:3" ht="15.75" x14ac:dyDescent="0.2">
      <c r="A16" s="62" t="s">
        <v>64</v>
      </c>
      <c r="B16" s="63"/>
      <c r="C16" s="64"/>
    </row>
    <row r="17" spans="1:3" ht="15.75" x14ac:dyDescent="0.2">
      <c r="A17" s="8" t="s">
        <v>30</v>
      </c>
      <c r="B17" s="29">
        <v>93526.8</v>
      </c>
      <c r="C17" s="65" t="s">
        <v>65</v>
      </c>
    </row>
    <row r="18" spans="1:3" ht="15.75" x14ac:dyDescent="0.2">
      <c r="A18" s="8" t="s">
        <v>3</v>
      </c>
      <c r="B18" s="29">
        <v>97704</v>
      </c>
      <c r="C18" s="66"/>
    </row>
    <row r="19" spans="1:3" ht="15.75" x14ac:dyDescent="0.2">
      <c r="A19" s="8" t="s">
        <v>66</v>
      </c>
      <c r="B19" s="29">
        <v>11738.64</v>
      </c>
      <c r="C19" s="66"/>
    </row>
    <row r="20" spans="1:3" ht="15.75" x14ac:dyDescent="0.2">
      <c r="A20" s="8" t="s">
        <v>9</v>
      </c>
      <c r="B20" s="29">
        <v>3540</v>
      </c>
      <c r="C20" s="66"/>
    </row>
    <row r="21" spans="1:3" ht="15.75" x14ac:dyDescent="0.2">
      <c r="A21" s="8" t="s">
        <v>67</v>
      </c>
      <c r="B21" s="48"/>
      <c r="C21" s="66"/>
    </row>
    <row r="22" spans="1:3" ht="15.75" x14ac:dyDescent="0.2">
      <c r="A22" s="8" t="s">
        <v>68</v>
      </c>
      <c r="B22" s="48"/>
      <c r="C22" s="66"/>
    </row>
    <row r="23" spans="1:3" ht="15.75" x14ac:dyDescent="0.2">
      <c r="A23" s="8" t="s">
        <v>6</v>
      </c>
      <c r="B23" s="29">
        <v>5310</v>
      </c>
      <c r="C23" s="66"/>
    </row>
    <row r="24" spans="1:3" ht="15.75" x14ac:dyDescent="0.2">
      <c r="A24" s="8" t="s">
        <v>50</v>
      </c>
      <c r="B24" s="29">
        <v>5310</v>
      </c>
      <c r="C24" s="66"/>
    </row>
    <row r="25" spans="1:3" ht="15.75" x14ac:dyDescent="0.25">
      <c r="A25" s="15" t="s">
        <v>69</v>
      </c>
      <c r="B25" s="4">
        <f>SUM(B17:B24)</f>
        <v>217129.44</v>
      </c>
      <c r="C25" s="67"/>
    </row>
    <row r="26" spans="1:3" ht="15.75" x14ac:dyDescent="0.2">
      <c r="A26" s="62" t="s">
        <v>70</v>
      </c>
      <c r="B26" s="63"/>
      <c r="C26" s="64"/>
    </row>
    <row r="27" spans="1:3" ht="15.75" x14ac:dyDescent="0.2">
      <c r="A27" s="8" t="s">
        <v>30</v>
      </c>
      <c r="B27" s="29">
        <v>20319.599999999999</v>
      </c>
      <c r="C27" s="65" t="s">
        <v>71</v>
      </c>
    </row>
    <row r="28" spans="1:3" ht="15.75" x14ac:dyDescent="0.2">
      <c r="A28" s="8" t="s">
        <v>3</v>
      </c>
      <c r="B28" s="29">
        <v>29736</v>
      </c>
      <c r="C28" s="66"/>
    </row>
    <row r="29" spans="1:3" ht="15.75" x14ac:dyDescent="0.2">
      <c r="A29" s="8" t="s">
        <v>9</v>
      </c>
      <c r="B29" s="29">
        <v>1770</v>
      </c>
      <c r="C29" s="66"/>
    </row>
    <row r="30" spans="1:3" ht="15.75" x14ac:dyDescent="0.2">
      <c r="A30" s="8" t="s">
        <v>68</v>
      </c>
      <c r="B30" s="48"/>
      <c r="C30" s="66"/>
    </row>
    <row r="31" spans="1:3" ht="15.75" x14ac:dyDescent="0.2">
      <c r="A31" s="8" t="s">
        <v>6</v>
      </c>
      <c r="B31" s="29">
        <v>3398.4</v>
      </c>
      <c r="C31" s="66"/>
    </row>
    <row r="32" spans="1:3" ht="15.75" x14ac:dyDescent="0.25">
      <c r="A32" s="15" t="s">
        <v>72</v>
      </c>
      <c r="B32" s="35">
        <f>SUM(B27:B31)</f>
        <v>55224</v>
      </c>
      <c r="C32" s="66"/>
    </row>
    <row r="33" spans="1:3" ht="15.75" x14ac:dyDescent="0.2">
      <c r="A33" s="11" t="s">
        <v>10</v>
      </c>
      <c r="B33" s="35">
        <f>B32+B25</f>
        <v>272353.44</v>
      </c>
      <c r="C33" s="36"/>
    </row>
    <row r="34" spans="1:3" ht="16.5" thickBot="1" x14ac:dyDescent="0.3">
      <c r="A34" s="18" t="s">
        <v>11</v>
      </c>
      <c r="B34" s="19">
        <f>B33+B14+B12</f>
        <v>322282.43</v>
      </c>
      <c r="C34" s="20"/>
    </row>
  </sheetData>
  <mergeCells count="8">
    <mergeCell ref="A26:C26"/>
    <mergeCell ref="C27:C32"/>
    <mergeCell ref="A1:C1"/>
    <mergeCell ref="A3:C3"/>
    <mergeCell ref="A13:C13"/>
    <mergeCell ref="A15:C15"/>
    <mergeCell ref="A16:C16"/>
    <mergeCell ref="C17:C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E3CF-025C-4E55-9FE8-65D6FC1654BF}">
  <sheetPr>
    <tabColor rgb="FF00B050"/>
    <pageSetUpPr fitToPage="1"/>
  </sheetPr>
  <dimension ref="A1:D28"/>
  <sheetViews>
    <sheetView rightToLeft="1" zoomScaleNormal="100" workbookViewId="0">
      <selection activeCell="B24" sqref="B24"/>
    </sheetView>
  </sheetViews>
  <sheetFormatPr defaultRowHeight="14.25" x14ac:dyDescent="0.2"/>
  <cols>
    <col min="1" max="1" width="34.75" bestFit="1" customWidth="1"/>
    <col min="2" max="2" width="24" style="5" customWidth="1"/>
    <col min="3" max="3" width="35.75" customWidth="1"/>
    <col min="5" max="5" width="17.5" customWidth="1"/>
    <col min="6" max="6" width="12.25" bestFit="1" customWidth="1"/>
  </cols>
  <sheetData>
    <row r="1" spans="1:3" ht="15.75" x14ac:dyDescent="0.25">
      <c r="A1" s="50" t="s">
        <v>81</v>
      </c>
      <c r="B1" s="51"/>
      <c r="C1" s="52"/>
    </row>
    <row r="2" spans="1:3" ht="15.75" x14ac:dyDescent="0.2">
      <c r="A2" s="53" t="s">
        <v>12</v>
      </c>
      <c r="B2" s="54"/>
      <c r="C2" s="55"/>
    </row>
    <row r="3" spans="1:3" s="34" customFormat="1" ht="15.75" x14ac:dyDescent="0.25">
      <c r="A3" s="31" t="s">
        <v>0</v>
      </c>
      <c r="B3" s="32" t="s">
        <v>1</v>
      </c>
      <c r="C3" s="33" t="s">
        <v>2</v>
      </c>
    </row>
    <row r="4" spans="1:3" ht="31.5" x14ac:dyDescent="0.2">
      <c r="A4" s="8" t="s">
        <v>43</v>
      </c>
      <c r="B4" s="1">
        <v>0</v>
      </c>
      <c r="C4" s="10" t="s">
        <v>82</v>
      </c>
    </row>
    <row r="5" spans="1:3" ht="15.75" x14ac:dyDescent="0.2">
      <c r="A5" s="8" t="s">
        <v>83</v>
      </c>
      <c r="B5" s="1">
        <v>2908</v>
      </c>
      <c r="C5" s="10"/>
    </row>
    <row r="6" spans="1:3" ht="15.75" x14ac:dyDescent="0.2">
      <c r="A6" s="8" t="s">
        <v>84</v>
      </c>
      <c r="B6" s="1">
        <v>2908</v>
      </c>
      <c r="C6" s="10"/>
    </row>
    <row r="7" spans="1:3" ht="15.75" x14ac:dyDescent="0.2">
      <c r="A7" s="8" t="s">
        <v>61</v>
      </c>
      <c r="B7" s="1">
        <v>2908</v>
      </c>
      <c r="C7" s="10"/>
    </row>
    <row r="8" spans="1:3" ht="15.75" x14ac:dyDescent="0.2">
      <c r="A8" s="8" t="s">
        <v>49</v>
      </c>
      <c r="B8" s="1">
        <v>1606.16</v>
      </c>
      <c r="C8" s="10"/>
    </row>
    <row r="9" spans="1:3" ht="15.75" x14ac:dyDescent="0.2">
      <c r="A9" s="8" t="s">
        <v>37</v>
      </c>
      <c r="B9" s="46"/>
      <c r="C9" s="10"/>
    </row>
    <row r="10" spans="1:3" ht="15.75" x14ac:dyDescent="0.2">
      <c r="A10" s="11" t="s">
        <v>24</v>
      </c>
      <c r="B10" s="3">
        <f>SUM(B4:B9)</f>
        <v>10330.16</v>
      </c>
      <c r="C10" s="12"/>
    </row>
    <row r="11" spans="1:3" ht="15.75" x14ac:dyDescent="0.2">
      <c r="A11" s="53" t="s">
        <v>5</v>
      </c>
      <c r="B11" s="54"/>
      <c r="C11" s="55"/>
    </row>
    <row r="12" spans="1:3" ht="15.75" x14ac:dyDescent="0.2">
      <c r="A12" s="11" t="s">
        <v>16</v>
      </c>
      <c r="B12" s="47"/>
      <c r="C12" s="12"/>
    </row>
    <row r="13" spans="1:3" ht="15.75" x14ac:dyDescent="0.2">
      <c r="A13" s="53" t="s">
        <v>8</v>
      </c>
      <c r="B13" s="54"/>
      <c r="C13" s="55"/>
    </row>
    <row r="14" spans="1:3" ht="15.75" x14ac:dyDescent="0.2">
      <c r="A14" s="41" t="s">
        <v>14</v>
      </c>
      <c r="B14" s="25">
        <v>12050.1</v>
      </c>
      <c r="C14" s="68" t="s">
        <v>87</v>
      </c>
    </row>
    <row r="15" spans="1:3" ht="15.75" x14ac:dyDescent="0.25">
      <c r="A15" s="42" t="s">
        <v>30</v>
      </c>
      <c r="B15" s="25">
        <v>33764.3802</v>
      </c>
      <c r="C15" s="69"/>
    </row>
    <row r="16" spans="1:3" ht="15.75" x14ac:dyDescent="0.25">
      <c r="A16" s="42" t="s">
        <v>3</v>
      </c>
      <c r="B16" s="25">
        <v>43091.157599999999</v>
      </c>
      <c r="C16" s="69"/>
    </row>
    <row r="17" spans="1:4" ht="15.75" x14ac:dyDescent="0.25">
      <c r="A17" s="42" t="s">
        <v>6</v>
      </c>
      <c r="B17" s="25">
        <v>6025.05</v>
      </c>
      <c r="C17" s="69"/>
    </row>
    <row r="18" spans="1:4" ht="15.75" x14ac:dyDescent="0.25">
      <c r="A18" s="42" t="s">
        <v>7</v>
      </c>
      <c r="B18" s="48"/>
      <c r="C18" s="69"/>
    </row>
    <row r="19" spans="1:4" ht="15.75" x14ac:dyDescent="0.25">
      <c r="A19" s="42" t="s">
        <v>9</v>
      </c>
      <c r="B19" s="25">
        <v>16066.800000000001</v>
      </c>
      <c r="C19" s="69"/>
    </row>
    <row r="20" spans="1:4" ht="15.75" x14ac:dyDescent="0.25">
      <c r="A20" s="42" t="s">
        <v>79</v>
      </c>
      <c r="B20" s="25">
        <v>2008.3500000000001</v>
      </c>
      <c r="C20" s="69"/>
    </row>
    <row r="21" spans="1:4" ht="15.6" customHeight="1" x14ac:dyDescent="0.25">
      <c r="A21" s="45" t="s">
        <v>85</v>
      </c>
      <c r="B21" s="25">
        <v>10700.488800000001</v>
      </c>
      <c r="C21" s="69"/>
      <c r="D21" s="2"/>
    </row>
    <row r="22" spans="1:4" ht="15.75" x14ac:dyDescent="0.25">
      <c r="A22" s="45" t="s">
        <v>50</v>
      </c>
      <c r="B22" s="38">
        <v>8073.567</v>
      </c>
      <c r="C22" s="69"/>
      <c r="D22" s="2"/>
    </row>
    <row r="23" spans="1:4" ht="15.75" x14ac:dyDescent="0.25">
      <c r="A23" s="45" t="s">
        <v>86</v>
      </c>
      <c r="B23" s="38">
        <v>4418.37</v>
      </c>
      <c r="C23" s="69"/>
      <c r="D23" s="2"/>
    </row>
    <row r="24" spans="1:4" ht="15.75" x14ac:dyDescent="0.25">
      <c r="A24" s="45" t="s">
        <v>31</v>
      </c>
      <c r="B24" s="49"/>
      <c r="C24" s="69"/>
      <c r="D24" s="2"/>
    </row>
    <row r="25" spans="1:4" ht="15.75" x14ac:dyDescent="0.25">
      <c r="A25" s="43" t="s">
        <v>10</v>
      </c>
      <c r="B25" s="39">
        <f>SUM(B14:B24)</f>
        <v>136198.26360000001</v>
      </c>
      <c r="C25" s="70"/>
    </row>
    <row r="26" spans="1:4" ht="16.5" thickBot="1" x14ac:dyDescent="0.3">
      <c r="A26" s="44" t="s">
        <v>11</v>
      </c>
      <c r="B26" s="40">
        <f>B25+B12+B10</f>
        <v>146528.42360000001</v>
      </c>
      <c r="C26" s="21"/>
    </row>
    <row r="28" spans="1:4" x14ac:dyDescent="0.2">
      <c r="B28" s="5" t="s">
        <v>15</v>
      </c>
    </row>
  </sheetData>
  <mergeCells count="5">
    <mergeCell ref="A1:C1"/>
    <mergeCell ref="A2:C2"/>
    <mergeCell ref="A11:C11"/>
    <mergeCell ref="A13:C13"/>
    <mergeCell ref="C14:C25"/>
  </mergeCells>
  <pageMargins left="0.7" right="0.7" top="0.75" bottom="0.75" header="0.3" footer="0.3"/>
  <pageSetup paperSize="9" scale="96" fitToHeight="0" orientation="portrait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שוויץ - ינואר</vt:lpstr>
      <vt:lpstr>הודו - פברואר</vt:lpstr>
      <vt:lpstr>בלגיה והולנד -מרץ</vt:lpstr>
      <vt:lpstr>אמירויות - אפריל</vt:lpstr>
      <vt:lpstr>ארה"ב - מאי</vt:lpstr>
      <vt:lpstr>צרפת - יוני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לינוי סמרלי</dc:creator>
  <cp:lastModifiedBy>eli dayan</cp:lastModifiedBy>
  <cp:lastPrinted>2024-10-29T11:20:57Z</cp:lastPrinted>
  <dcterms:created xsi:type="dcterms:W3CDTF">2024-03-12T10:22:27Z</dcterms:created>
  <dcterms:modified xsi:type="dcterms:W3CDTF">2025-09-17T07:08:35Z</dcterms:modified>
</cp:coreProperties>
</file>