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mer\Downloads\"/>
    </mc:Choice>
  </mc:AlternateContent>
  <xr:revisionPtr revIDLastSave="0" documentId="13_ncr:1_{89B2C2BA-F988-469B-8B8B-FDBC25CE9B00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גיליון2" sheetId="7" r:id="rId1"/>
    <sheet name="טבלה 1-תקציב רגיל" sheetId="3" r:id="rId2"/>
    <sheet name="הכנסות - תקציב 2018" sheetId="2" r:id="rId3"/>
    <sheet name="הוצאות - תקציב 2018" sheetId="6" r:id="rId4"/>
    <sheet name="הוצאות מותנות - תקציב 2018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cri1">[1]משתנים!$S$1:$U$2</definedName>
    <definedName name="________cri2">[1]משתנים!$W$1:$Y$2</definedName>
    <definedName name="________Daf1">[1]פרוטים_תבר!$E$1</definedName>
    <definedName name="________daf2">'[1]ריכוז עומס מילוות'!$J$1</definedName>
    <definedName name="________daf3">'[1]עומס מילוות'!$Q$3</definedName>
    <definedName name="________ra10">[1]באורים!$I$15:$I$18</definedName>
    <definedName name="________ra101">[1]מאזן!$C$7:$C$46</definedName>
    <definedName name="________ra102">[1]מאזן!$D$7:$D$46</definedName>
    <definedName name="________ra103">[1]מאזן!$H$7:$H$39</definedName>
    <definedName name="________ra104">[1]מאזן!$I$7:$I$39</definedName>
    <definedName name="________ra105">'[1]מקורות ושימושים'!$B$9:$B$40</definedName>
    <definedName name="________ra106">'[1]מקורות ושימושים'!$C$9:$C$40</definedName>
    <definedName name="________ra107">'[1]נספח 1'!$B$7:$B$8</definedName>
    <definedName name="________ra108">'[1]נספח 1'!$C$7:$C$8</definedName>
    <definedName name="________ra109">'[1]נספח 1'!$B$16:$B$28</definedName>
    <definedName name="________ra11">[1]באורים!#REF!</definedName>
    <definedName name="________ra110">'[1]נספח 1'!$C$16:$C$28</definedName>
    <definedName name="________ra111">[1]באורים!$E$98:$F$99</definedName>
    <definedName name="________ra112">[1]באורים!$I$98:$J$99</definedName>
    <definedName name="________ra113">[1]באורים!$H$115:$H$129</definedName>
    <definedName name="________ra114">[1]באורים!$J$115:$J$129</definedName>
    <definedName name="________ra115">[1]באורים!$K$181:$K$186</definedName>
    <definedName name="________ra116">[1]באורים!$L$163:$L$186</definedName>
    <definedName name="________ra117">[1]באורים!$H$200:$H$210</definedName>
    <definedName name="________ra118">[1]באורים!$J$200:$J$210</definedName>
    <definedName name="________ra119">[1]באורים!$H$222:$H$224</definedName>
    <definedName name="________ra12">[1]באורים!#REF!</definedName>
    <definedName name="________ra120">[1]באורים!$J$222:$J$224</definedName>
    <definedName name="________ra121">'[1]תקציב + תבר'!$D$10:$D$27</definedName>
    <definedName name="________ra122">'[1]תקציב + תבר'!$F$10:$F$27</definedName>
    <definedName name="________rag1">[1]גרף1!$C$7:$C$16</definedName>
    <definedName name="________rag2">[1]גרף1!$E$7:$E$16</definedName>
    <definedName name="________rag3">[1]גרף1!#REF!</definedName>
    <definedName name="________rag4">[1]גרף1!$C$24:$C$30</definedName>
    <definedName name="________rag5">[1]גרף1!$E$24:$E$30</definedName>
    <definedName name="________rag6">[1]גרף1!#REF!</definedName>
    <definedName name="_______cri1">[1]משתנים!$S$1:$U$2</definedName>
    <definedName name="_______cri2">[1]משתנים!$W$1:$Y$2</definedName>
    <definedName name="_______Daf1">[1]פרוטים_תבר!$E$1</definedName>
    <definedName name="_______daf2">'[1]ריכוז עומס מילוות'!$J$1</definedName>
    <definedName name="_______daf3">'[1]עומס מילוות'!$Q$3</definedName>
    <definedName name="_______ra10">[1]באורים!$I$15:$I$18</definedName>
    <definedName name="_______ra101">[1]מאזן!$C$7:$C$46</definedName>
    <definedName name="_______ra102">[1]מאזן!$D$7:$D$46</definedName>
    <definedName name="_______ra103">[1]מאזן!$H$7:$H$39</definedName>
    <definedName name="_______ra104">[1]מאזן!$I$7:$I$39</definedName>
    <definedName name="_______ra105">'[1]מקורות ושימושים'!$B$9:$B$40</definedName>
    <definedName name="_______ra106">'[1]מקורות ושימושים'!$C$9:$C$40</definedName>
    <definedName name="_______ra107">'[1]נספח 1'!$B$7:$B$8</definedName>
    <definedName name="_______ra108">'[1]נספח 1'!$C$7:$C$8</definedName>
    <definedName name="_______ra109">'[1]נספח 1'!$B$16:$B$28</definedName>
    <definedName name="_______ra11">[1]באורים!#REF!</definedName>
    <definedName name="_______ra110">'[1]נספח 1'!$C$16:$C$28</definedName>
    <definedName name="_______ra111">[1]באורים!$E$98:$F$99</definedName>
    <definedName name="_______ra112">[1]באורים!$I$98:$J$99</definedName>
    <definedName name="_______ra113">[1]באורים!$H$115:$H$129</definedName>
    <definedName name="_______ra114">[1]באורים!$J$115:$J$129</definedName>
    <definedName name="_______ra115">[1]באורים!$K$181:$K$186</definedName>
    <definedName name="_______ra116">[1]באורים!$L$163:$L$186</definedName>
    <definedName name="_______ra117">[1]באורים!$H$200:$H$210</definedName>
    <definedName name="_______ra118">[1]באורים!$J$200:$J$210</definedName>
    <definedName name="_______ra119">[1]באורים!$H$222:$H$224</definedName>
    <definedName name="_______ra12">[1]באורים!#REF!</definedName>
    <definedName name="_______ra120">[1]באורים!$J$222:$J$224</definedName>
    <definedName name="_______ra121">'[1]תקציב + תבר'!$D$10:$D$27</definedName>
    <definedName name="_______ra122">'[1]תקציב + תבר'!$F$10:$F$27</definedName>
    <definedName name="_______rag1">[1]גרף1!$C$7:$C$16</definedName>
    <definedName name="_______rag2">[1]גרף1!$E$7:$E$16</definedName>
    <definedName name="_______rag3">[1]גרף1!#REF!</definedName>
    <definedName name="_______rag4">[1]גרף1!$C$24:$C$30</definedName>
    <definedName name="_______rag5">[1]גרף1!$E$24:$E$30</definedName>
    <definedName name="_______rag6">[1]גרף1!#REF!</definedName>
    <definedName name="_____cri1">[2]משתנים!$S$1:$U$2</definedName>
    <definedName name="_____cri2">[2]משתנים!$W$1:$Y$2</definedName>
    <definedName name="_____Daf1">[2]פרוטים_תבר!$E$1</definedName>
    <definedName name="_____daf2">'[2]ריכוז עומס מילוות'!$J$1</definedName>
    <definedName name="_____daf3">'[2]עומס מילוות'!$Q$3</definedName>
    <definedName name="_____ra10">[2]באורים!$I$15:$I$18</definedName>
    <definedName name="_____ra101">[2]מאזן!$C$7:$C$46</definedName>
    <definedName name="_____ra102">[2]מאזן!$D$7:$D$46</definedName>
    <definedName name="_____ra103">[2]מאזן!$H$7:$H$39</definedName>
    <definedName name="_____ra104">[2]מאזן!$I$7:$I$39</definedName>
    <definedName name="_____ra105">'[2]מקורות ושימושים'!$B$9:$B$40</definedName>
    <definedName name="_____ra106">'[2]מקורות ושימושים'!$C$9:$C$40</definedName>
    <definedName name="_____ra107">'[2]נספח 1'!$B$7:$B$8</definedName>
    <definedName name="_____ra108">'[2]נספח 1'!$C$7:$C$8</definedName>
    <definedName name="_____ra109">'[2]נספח 1'!$B$16:$B$28</definedName>
    <definedName name="_____ra11">[2]באורים!#REF!</definedName>
    <definedName name="_____ra110">'[2]נספח 1'!$C$16:$C$28</definedName>
    <definedName name="_____ra111">[2]באורים!$E$98:$F$99</definedName>
    <definedName name="_____ra112">[2]באורים!$I$98:$J$99</definedName>
    <definedName name="_____ra113">[2]באורים!$H$115:$H$129</definedName>
    <definedName name="_____ra114">[2]באורים!$J$115:$J$129</definedName>
    <definedName name="_____ra115">[2]באורים!$K$181:$K$186</definedName>
    <definedName name="_____ra116">[2]באורים!$L$163:$L$186</definedName>
    <definedName name="_____ra117">[2]באורים!$H$200:$H$210</definedName>
    <definedName name="_____ra118">[2]באורים!$J$200:$J$210</definedName>
    <definedName name="_____ra119">[2]באורים!$H$222:$H$224</definedName>
    <definedName name="_____ra12">[2]באורים!#REF!</definedName>
    <definedName name="_____ra120">[2]באורים!$J$222:$J$224</definedName>
    <definedName name="_____ra121">'[2]תקציב + תבר'!$D$10:$D$27</definedName>
    <definedName name="_____ra122">'[2]תקציב + תבר'!$F$10:$F$27</definedName>
    <definedName name="_____ra123">#REF!</definedName>
    <definedName name="_____ra124">#REF!</definedName>
    <definedName name="_____ra125">#REF!</definedName>
    <definedName name="_____ra126">#REF!</definedName>
    <definedName name="_____ra20">#REF!</definedName>
    <definedName name="_____ra21">#REF!</definedName>
    <definedName name="_____ra22">#REF!</definedName>
    <definedName name="_____rag1">[2]גרף1!$C$7:$C$16</definedName>
    <definedName name="_____rag2">[2]גרף1!$E$7:$E$16</definedName>
    <definedName name="_____rag3">[2]גרף1!#REF!</definedName>
    <definedName name="_____rag4">[2]גרף1!$C$24:$C$30</definedName>
    <definedName name="_____rag5">[2]גרף1!$E$24:$E$30</definedName>
    <definedName name="_____rag6">[2]גרף1!#REF!</definedName>
    <definedName name="____cri1">[1]משתנים!$S$1:$U$2</definedName>
    <definedName name="____cri2">[1]משתנים!$W$1:$Y$2</definedName>
    <definedName name="____Daf1">[1]פרוטים_תבר!$E$1</definedName>
    <definedName name="____daf2">'[1]ריכוז עומס מילוות'!$J$1</definedName>
    <definedName name="____daf3">'[1]עומס מילוות'!$Q$3</definedName>
    <definedName name="____ra10">[1]באורים!$I$15:$I$18</definedName>
    <definedName name="____ra101">[1]מאזן!$C$7:$C$46</definedName>
    <definedName name="____ra102">[1]מאזן!$D$7:$D$46</definedName>
    <definedName name="____ra103">[1]מאזן!$H$7:$H$39</definedName>
    <definedName name="____ra104">[1]מאזן!$I$7:$I$39</definedName>
    <definedName name="____ra105">'[1]מקורות ושימושים'!$B$9:$B$40</definedName>
    <definedName name="____ra106">'[1]מקורות ושימושים'!$C$9:$C$40</definedName>
    <definedName name="____ra107">'[1]נספח 1'!$B$7:$B$8</definedName>
    <definedName name="____ra108">'[1]נספח 1'!$C$7:$C$8</definedName>
    <definedName name="____ra109">'[1]נספח 1'!$B$16:$B$28</definedName>
    <definedName name="____ra11">[1]באורים!#REF!</definedName>
    <definedName name="____ra110">'[1]נספח 1'!$C$16:$C$28</definedName>
    <definedName name="____ra111">[1]באורים!$E$98:$F$99</definedName>
    <definedName name="____ra112">[1]באורים!$I$98:$J$99</definedName>
    <definedName name="____ra113">[1]באורים!$H$115:$H$129</definedName>
    <definedName name="____ra114">[1]באורים!$J$115:$J$129</definedName>
    <definedName name="____ra115">[1]באורים!$K$181:$K$186</definedName>
    <definedName name="____ra116">[1]באורים!$L$163:$L$186</definedName>
    <definedName name="____ra117">[1]באורים!$H$200:$H$210</definedName>
    <definedName name="____ra118">[1]באורים!$J$200:$J$210</definedName>
    <definedName name="____ra119">[1]באורים!$H$222:$H$224</definedName>
    <definedName name="____ra12">[1]באורים!#REF!</definedName>
    <definedName name="____ra120">[1]באורים!$J$222:$J$224</definedName>
    <definedName name="____ra121">'[1]תקציב + תבר'!$D$10:$D$27</definedName>
    <definedName name="____ra122">'[1]תקציב + תבר'!$F$10:$F$27</definedName>
    <definedName name="____ra123">#REF!</definedName>
    <definedName name="____ra124">#REF!</definedName>
    <definedName name="____ra125">#REF!</definedName>
    <definedName name="____ra126">#REF!</definedName>
    <definedName name="____ra20">#REF!</definedName>
    <definedName name="____ra21">#REF!</definedName>
    <definedName name="____ra22">#REF!</definedName>
    <definedName name="____rag1">[1]גרף1!$C$7:$C$16</definedName>
    <definedName name="____rag2">[1]גרף1!$E$7:$E$16</definedName>
    <definedName name="____rag3">[1]גרף1!#REF!</definedName>
    <definedName name="____rag4">[1]גרף1!$C$24:$C$30</definedName>
    <definedName name="____rag5">[1]גרף1!$E$24:$E$30</definedName>
    <definedName name="____rag6">[1]גרף1!#REF!</definedName>
    <definedName name="___cri1">[1]משתנים!$S$1:$U$2</definedName>
    <definedName name="___cri2">[1]משתנים!$W$1:$Y$2</definedName>
    <definedName name="___Daf1">[1]פרוטים_תבר!$E$1</definedName>
    <definedName name="___daf2">'[1]ריכוז עומס מילוות'!$J$1</definedName>
    <definedName name="___daf3">'[1]עומס מילוות'!$Q$3</definedName>
    <definedName name="___ra10">[1]באורים!$I$15:$I$18</definedName>
    <definedName name="___ra101">[1]מאזן!$C$7:$C$46</definedName>
    <definedName name="___ra102">[1]מאזן!$D$7:$D$46</definedName>
    <definedName name="___ra103">[1]מאזן!$H$7:$H$39</definedName>
    <definedName name="___ra104">[1]מאזן!$I$7:$I$39</definedName>
    <definedName name="___ra105">'[1]מקורות ושימושים'!$B$9:$B$40</definedName>
    <definedName name="___ra106">'[1]מקורות ושימושים'!$C$9:$C$40</definedName>
    <definedName name="___ra107">'[1]נספח 1'!$B$7:$B$8</definedName>
    <definedName name="___ra108">'[1]נספח 1'!$C$7:$C$8</definedName>
    <definedName name="___ra109">'[1]נספח 1'!$B$16:$B$28</definedName>
    <definedName name="___ra11">[1]באורים!#REF!</definedName>
    <definedName name="___ra110">'[1]נספח 1'!$C$16:$C$28</definedName>
    <definedName name="___ra111">[1]באורים!$E$98:$F$99</definedName>
    <definedName name="___ra112">[1]באורים!$I$98:$J$99</definedName>
    <definedName name="___ra113">[1]באורים!$H$115:$H$129</definedName>
    <definedName name="___ra114">[1]באורים!$J$115:$J$129</definedName>
    <definedName name="___ra115">[1]באורים!$K$181:$K$186</definedName>
    <definedName name="___ra116">[1]באורים!$L$163:$L$186</definedName>
    <definedName name="___ra117">[1]באורים!$H$200:$H$210</definedName>
    <definedName name="___ra118">[1]באורים!$J$200:$J$210</definedName>
    <definedName name="___ra119">[1]באורים!$H$222:$H$224</definedName>
    <definedName name="___ra12">[1]באורים!#REF!</definedName>
    <definedName name="___ra120">[1]באורים!$J$222:$J$224</definedName>
    <definedName name="___ra121">'[1]תקציב + תבר'!$D$10:$D$27</definedName>
    <definedName name="___ra122">'[1]תקציב + תבר'!$F$10:$F$27</definedName>
    <definedName name="___ra123">#REF!</definedName>
    <definedName name="___ra124">#REF!</definedName>
    <definedName name="___ra125">#REF!</definedName>
    <definedName name="___ra126">#REF!</definedName>
    <definedName name="___ra20">#REF!</definedName>
    <definedName name="___ra21">#REF!</definedName>
    <definedName name="___ra22">#REF!</definedName>
    <definedName name="___rag1">[1]גרף1!$C$7:$C$16</definedName>
    <definedName name="___rag2">[1]גרף1!$E$7:$E$16</definedName>
    <definedName name="___rag3">[1]גרף1!#REF!</definedName>
    <definedName name="___rag4">[1]גרף1!$C$24:$C$30</definedName>
    <definedName name="___rag5">[1]גרף1!$E$24:$E$30</definedName>
    <definedName name="___rag6">[1]גרף1!#REF!</definedName>
    <definedName name="__cri1">[1]משתנים!$S$1:$U$2</definedName>
    <definedName name="__cri2">[1]משתנים!$W$1:$Y$2</definedName>
    <definedName name="__Daf1">[1]פרוטים_תבר!$E$1</definedName>
    <definedName name="__daf2">'[1]ריכוז עומס מילוות'!$J$1</definedName>
    <definedName name="__daf3">'[1]עומס מילוות'!$Q$3</definedName>
    <definedName name="__ra10">[1]באורים!$I$15:$I$18</definedName>
    <definedName name="__ra101">[1]מאזן!$C$7:$C$46</definedName>
    <definedName name="__ra102">[1]מאזן!$D$7:$D$46</definedName>
    <definedName name="__ra103">[1]מאזן!$H$7:$H$39</definedName>
    <definedName name="__ra104">[1]מאזן!$I$7:$I$39</definedName>
    <definedName name="__ra105">'[1]מקורות ושימושים'!$B$9:$B$40</definedName>
    <definedName name="__ra106">'[1]מקורות ושימושים'!$C$9:$C$40</definedName>
    <definedName name="__ra107">'[1]נספח 1'!$B$7:$B$8</definedName>
    <definedName name="__ra108">'[1]נספח 1'!$C$7:$C$8</definedName>
    <definedName name="__ra109">'[1]נספח 1'!$B$16:$B$28</definedName>
    <definedName name="__ra11">[1]באורים!#REF!</definedName>
    <definedName name="__ra110">'[1]נספח 1'!$C$16:$C$28</definedName>
    <definedName name="__ra111">[1]באורים!$E$98:$F$99</definedName>
    <definedName name="__ra112">[1]באורים!$I$98:$J$99</definedName>
    <definedName name="__ra113">[1]באורים!$H$115:$H$129</definedName>
    <definedName name="__ra114">[1]באורים!$J$115:$J$129</definedName>
    <definedName name="__ra115">[1]באורים!$K$181:$K$186</definedName>
    <definedName name="__ra116">[1]באורים!$L$163:$L$186</definedName>
    <definedName name="__ra117">[1]באורים!$H$200:$H$210</definedName>
    <definedName name="__ra118">[1]באורים!$J$200:$J$210</definedName>
    <definedName name="__ra119">[1]באורים!$H$222:$H$224</definedName>
    <definedName name="__ra12">[1]באורים!#REF!</definedName>
    <definedName name="__ra120">[1]באורים!$J$222:$J$224</definedName>
    <definedName name="__ra121">'[1]תקציב + תבר'!$D$10:$D$27</definedName>
    <definedName name="__ra122">'[1]תקציב + תבר'!$F$10:$F$27</definedName>
    <definedName name="__ra123">#REF!</definedName>
    <definedName name="__ra124">#REF!</definedName>
    <definedName name="__ra125">#REF!</definedName>
    <definedName name="__ra126">#REF!</definedName>
    <definedName name="__ra20">#REF!</definedName>
    <definedName name="__ra21">#REF!</definedName>
    <definedName name="__ra22">#REF!</definedName>
    <definedName name="__rag1">[1]גרף1!$C$7:$C$16</definedName>
    <definedName name="__rag2">[1]גרף1!$E$7:$E$16</definedName>
    <definedName name="__rag3">[1]גרף1!#REF!</definedName>
    <definedName name="__rag4">[1]גרף1!$C$24:$C$30</definedName>
    <definedName name="__rag5">[1]גרף1!$E$24:$E$30</definedName>
    <definedName name="__rag6">[1]גרף1!#REF!</definedName>
    <definedName name="_cri1">[1]משתנים!$S$1:$U$2</definedName>
    <definedName name="_cri2">[1]משתנים!$W$1:$Y$2</definedName>
    <definedName name="_Daf1">[1]פרוטים_תבר!$E$1</definedName>
    <definedName name="_daf2">'[1]ריכוז עומס מילוות'!$J$1</definedName>
    <definedName name="_daf3">'[1]עומס מילוות'!$Q$3</definedName>
    <definedName name="_xlnm._FilterDatabase" localSheetId="3" hidden="1">'הוצאות - תקציב 2018'!$A$1:$J$336</definedName>
    <definedName name="_xlnm._FilterDatabase" localSheetId="2" hidden="1">'הכנסות - תקציב 2018'!$A$1:$H$204</definedName>
    <definedName name="_ra10">[1]באורים!$I$15:$I$18</definedName>
    <definedName name="_ra101">[1]מאזן!$C$7:$C$46</definedName>
    <definedName name="_ra102">[1]מאזן!$D$7:$D$46</definedName>
    <definedName name="_ra103">[1]מאזן!$H$7:$H$39</definedName>
    <definedName name="_ra104">[1]מאזן!$I$7:$I$39</definedName>
    <definedName name="_ra105">'[1]מקורות ושימושים'!$B$9:$B$40</definedName>
    <definedName name="_ra106">'[1]מקורות ושימושים'!$C$9:$C$40</definedName>
    <definedName name="_ra107">'[1]נספח 1'!$B$7:$B$8</definedName>
    <definedName name="_ra108">'[1]נספח 1'!$C$7:$C$8</definedName>
    <definedName name="_ra109">'[1]נספח 1'!$B$16:$B$28</definedName>
    <definedName name="_ra11">[1]באורים!#REF!</definedName>
    <definedName name="_ra110">'[1]נספח 1'!$C$16:$C$28</definedName>
    <definedName name="_ra111">[1]באורים!$E$98:$F$99</definedName>
    <definedName name="_ra112">[1]באורים!$I$98:$J$99</definedName>
    <definedName name="_ra113">[1]באורים!$H$115:$H$129</definedName>
    <definedName name="_ra114">[1]באורים!$J$115:$J$129</definedName>
    <definedName name="_ra115">[1]באורים!$K$181:$K$186</definedName>
    <definedName name="_ra116">[1]באורים!$L$163:$L$186</definedName>
    <definedName name="_ra117">[1]באורים!$H$200:$H$210</definedName>
    <definedName name="_ra118">[1]באורים!$J$200:$J$210</definedName>
    <definedName name="_ra119">[1]באורים!$H$222:$H$224</definedName>
    <definedName name="_ra12">[1]באורים!#REF!</definedName>
    <definedName name="_ra120">[1]באורים!$J$222:$J$224</definedName>
    <definedName name="_ra121">'[1]תקציב + תבר'!$D$10:$D$27</definedName>
    <definedName name="_ra122">'[1]תקציב + תבר'!$F$10:$F$27</definedName>
    <definedName name="_ra123">#REF!</definedName>
    <definedName name="_ra124">#REF!</definedName>
    <definedName name="_ra125">#REF!</definedName>
    <definedName name="_ra126">#REF!</definedName>
    <definedName name="_ra20">#REF!</definedName>
    <definedName name="_ra21">#REF!</definedName>
    <definedName name="_ra22">#REF!</definedName>
    <definedName name="_rag1">[1]גרף1!$C$7:$C$16</definedName>
    <definedName name="_rag2">[1]גרף1!$E$7:$E$16</definedName>
    <definedName name="_rag3">[1]גרף1!#REF!</definedName>
    <definedName name="_rag4">[1]גרף1!$C$24:$C$30</definedName>
    <definedName name="_rag5">[1]גרף1!$E$24:$E$30</definedName>
    <definedName name="_rag6">[1]גרף1!#REF!</definedName>
    <definedName name="aaaaa">[3]מאזן!$A$6:$A$47</definedName>
    <definedName name="code">#REF!</definedName>
    <definedName name="DafBase">[1]גביה!$I$1</definedName>
    <definedName name="data">#REF!</definedName>
    <definedName name="dfgsrghs">[3]משתנים!$H$3</definedName>
    <definedName name="grtk">[4]משתנים!$S$1:$U$2</definedName>
    <definedName name="h">[5]המתן!#REF!</definedName>
    <definedName name="hh">[5]באורים!#REF!</definedName>
    <definedName name="hova">#REF!</definedName>
    <definedName name="m">[6]משתנים!$S$1:$U$2</definedName>
    <definedName name="madad">'[1]עומס מילוות'!$E$5</definedName>
    <definedName name="mazNUM1">[1]מאזן!$B$6:$B$47</definedName>
    <definedName name="mazNUM2">[1]מאזן!$G$6:$G$45</definedName>
    <definedName name="mazTitel1">[1]מאזן!$A$6:$A$47</definedName>
    <definedName name="mazTitel2">[1]מאזן!$F$6:$F$45</definedName>
    <definedName name="mmm">[6]משתנים!$H$3</definedName>
    <definedName name="mmmn">[6]משתנים!$S$1:$U$2</definedName>
    <definedName name="moaza">[7]משתנים!$B$5</definedName>
    <definedName name="MyDate">[1]משתנים!$H$2</definedName>
    <definedName name="MyLastDate">[7]משתנים!$H$3</definedName>
    <definedName name="MyMon">[1]משתנים!$I$2</definedName>
    <definedName name="myPaste">[8]פרוטים!#REF!</definedName>
    <definedName name="mywait">[1]המתן!$B$12</definedName>
    <definedName name="perutDescription">[1]משתנים!$M$1:$N$41</definedName>
    <definedName name="pkudot">[9]משתנים!$B$1:$B$44</definedName>
    <definedName name="pkudot1">[10]משתנים!$B$2:$B$56</definedName>
    <definedName name="_xlnm.Print_Area" localSheetId="1">'טבלה 1-תקציב רגיל'!$C$19</definedName>
    <definedName name="qwe">[3]המתן!$B$12</definedName>
    <definedName name="rhkuz_h">#REF!</definedName>
    <definedName name="rikuz_h">'[1]ריכוז עומס מילוות'!$H$12</definedName>
    <definedName name="rikuz_k">'[1]ריכוז עומס מילוות'!$F$12</definedName>
    <definedName name="rikuz_n">'[1]ריכוז עומס מילוות'!$E$12</definedName>
    <definedName name="rikuz_p">'[1]ריכוז עומס מילוות'!$D$12</definedName>
    <definedName name="rikuz_r">'[1]ריכוז עומס מילוות'!$G$12</definedName>
    <definedName name="rikuz_t">'[1]ריכוז עומס מילוות'!$J$12</definedName>
    <definedName name="rrr">[11]משתנים!$B$2:$B$57</definedName>
    <definedName name="tabar">#REF!</definedName>
    <definedName name="tabar2">#REF!</definedName>
    <definedName name="tabar2data">'[1]תבר 2'!$B$13:$S$37</definedName>
    <definedName name="tabar2print">'[1]תבר 2'!$B$36</definedName>
    <definedName name="tabarArea">[1]פרוטים_תבר!$B$7:$D$29</definedName>
    <definedName name="tabarNumber">[1]פרוטים_תבר!$B$7:$B$29</definedName>
    <definedName name="tabarValue">[1]פרוטים_תבר!$D$7:$D$29</definedName>
    <definedName name="tar">#REF!</definedName>
    <definedName name="TitelDoch">[1]אינדקס!$A$18</definedName>
    <definedName name="vvvv">'[12]פקודות נוספות'!$B$55:$D$1168</definedName>
    <definedName name="yosef">[13]תברים!$A$73:$L$82</definedName>
    <definedName name="zchut">#REF!</definedName>
    <definedName name="ב">'[3]ריכוז עומס מילוות'!$J$1</definedName>
    <definedName name="בנקים">[1]מאזן!$F$6:$F$46</definedName>
    <definedName name="גליון">[14]משתנים!$B$1:$B$44</definedName>
    <definedName name="הוצאות">#REF!</definedName>
    <definedName name="זכות">#REF!</definedName>
    <definedName name="חובה">#REF!</definedName>
    <definedName name="חודש">[1]משתנים!$B$2</definedName>
    <definedName name="חצור">[15]משתנים!$B$1</definedName>
    <definedName name="חשבון">[1]data!$D$2:$D$838</definedName>
    <definedName name="י150">#REF!</definedName>
    <definedName name="יום">[1]משתנים!$B$3</definedName>
    <definedName name="יחילחיל">[16]משתנים!$B$2:$B$56</definedName>
    <definedName name="ינואר">#REF!</definedName>
    <definedName name="יתרה">[1]data!$F$2:$F$838</definedName>
    <definedName name="כוכב">[17]תברים!$A$106:$L$118</definedName>
    <definedName name="לח">[6]data!$F$2:$F$838</definedName>
    <definedName name="לךךחךח">[18]משתנים!$B$2:$B$56</definedName>
    <definedName name="מזכירות">#REF!</definedName>
    <definedName name="מרץ">#REF!</definedName>
    <definedName name="םש">#REF!</definedName>
    <definedName name="נממ">'[19]ריכוז עומס מילוות'!$J$1</definedName>
    <definedName name="ספר">[1]data!$A$2:$A$838</definedName>
    <definedName name="עין">[15]משתנים!$B$1</definedName>
    <definedName name="עעעע">[20]משתנים!$B$1:$B$44</definedName>
    <definedName name="פברואר">#REF!</definedName>
    <definedName name="פרוט">[1]data!$B$2:$B$838</definedName>
    <definedName name="קוד_ביצוע">#REF!</definedName>
    <definedName name="קוד_סעיף">#REF!</definedName>
    <definedName name="קוד_תבר">[1]data!$C$2:$C$838</definedName>
    <definedName name="קוד_תקציב">#REF!</definedName>
    <definedName name="רווחים">#REF!</definedName>
    <definedName name="רוני">[21]data!$F$2:$F$838</definedName>
    <definedName name="רררר">[22]משתנים!$B$2:$B$56</definedName>
    <definedName name="ש1">#REF!</definedName>
    <definedName name="שם">[1]data!$E$2:$E$838</definedName>
    <definedName name="שנה">[15]משתנים!$B$1</definedName>
    <definedName name="תקצי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2" l="1"/>
  <c r="K10" i="3" s="1"/>
  <c r="H9" i="2"/>
  <c r="H11" i="2"/>
  <c r="K63" i="3"/>
  <c r="F12" i="8"/>
  <c r="K52" i="3"/>
  <c r="K60" i="3"/>
  <c r="K59" i="3"/>
  <c r="K55" i="3"/>
  <c r="K54" i="3"/>
  <c r="K47" i="3"/>
  <c r="K43" i="3"/>
  <c r="K39" i="3"/>
  <c r="K38" i="3"/>
  <c r="F63" i="3"/>
  <c r="E63" i="3"/>
  <c r="D63" i="3"/>
  <c r="C63" i="3"/>
  <c r="F60" i="3"/>
  <c r="I60" i="3" s="1"/>
  <c r="E60" i="3"/>
  <c r="D60" i="3"/>
  <c r="C60" i="3"/>
  <c r="F59" i="3"/>
  <c r="H59" i="3" s="1"/>
  <c r="E59" i="3"/>
  <c r="D59" i="3"/>
  <c r="C59" i="3"/>
  <c r="F55" i="3"/>
  <c r="H55" i="3" s="1"/>
  <c r="I55" i="3" s="1"/>
  <c r="E55" i="3"/>
  <c r="D55" i="3"/>
  <c r="C55" i="3"/>
  <c r="F54" i="3"/>
  <c r="H54" i="3" s="1"/>
  <c r="E54" i="3"/>
  <c r="D54" i="3"/>
  <c r="C54" i="3"/>
  <c r="F51" i="3"/>
  <c r="H51" i="3" s="1"/>
  <c r="I51" i="3" s="1"/>
  <c r="E51" i="3"/>
  <c r="D51" i="3"/>
  <c r="C51" i="3"/>
  <c r="F50" i="3"/>
  <c r="I50" i="3" s="1"/>
  <c r="E50" i="3"/>
  <c r="E52" i="3" s="1"/>
  <c r="D50" i="3"/>
  <c r="D52" i="3"/>
  <c r="C50" i="3"/>
  <c r="F47" i="3"/>
  <c r="H47" i="3" s="1"/>
  <c r="E47" i="3"/>
  <c r="D47" i="3"/>
  <c r="C47" i="3"/>
  <c r="F46" i="3"/>
  <c r="F48" i="3" s="1"/>
  <c r="E46" i="3"/>
  <c r="E48" i="3" s="1"/>
  <c r="D46" i="3"/>
  <c r="D48" i="3" s="1"/>
  <c r="C46" i="3"/>
  <c r="F43" i="3"/>
  <c r="H43" i="3" s="1"/>
  <c r="E43" i="3"/>
  <c r="D43" i="3"/>
  <c r="C43" i="3"/>
  <c r="F42" i="3"/>
  <c r="E42" i="3"/>
  <c r="E70" i="3" s="1"/>
  <c r="D42" i="3"/>
  <c r="C42" i="3"/>
  <c r="F39" i="3"/>
  <c r="H39" i="3" s="1"/>
  <c r="I39" i="3" s="1"/>
  <c r="F38" i="3"/>
  <c r="H38" i="3" s="1"/>
  <c r="I38" i="3" s="1"/>
  <c r="F37" i="3"/>
  <c r="E39" i="3"/>
  <c r="E38" i="3"/>
  <c r="E37" i="3"/>
  <c r="D39" i="3"/>
  <c r="D38" i="3"/>
  <c r="D37" i="3"/>
  <c r="C39" i="3"/>
  <c r="C38" i="3"/>
  <c r="C37" i="3"/>
  <c r="C70" i="3" s="1"/>
  <c r="K31" i="3"/>
  <c r="K30" i="3"/>
  <c r="K26" i="3"/>
  <c r="K25" i="3"/>
  <c r="K24" i="3"/>
  <c r="K21" i="3"/>
  <c r="K20" i="3"/>
  <c r="I20" i="3"/>
  <c r="K19" i="3"/>
  <c r="K18" i="3"/>
  <c r="K17" i="3"/>
  <c r="K14" i="3"/>
  <c r="K13" i="3"/>
  <c r="K12" i="3"/>
  <c r="K11" i="3"/>
  <c r="F31" i="3"/>
  <c r="F26" i="3"/>
  <c r="F25" i="3"/>
  <c r="H25" i="3" s="1"/>
  <c r="F21" i="3"/>
  <c r="H21" i="3" s="1"/>
  <c r="F11" i="3"/>
  <c r="H11" i="3"/>
  <c r="E34" i="3"/>
  <c r="E31" i="3"/>
  <c r="E30" i="3"/>
  <c r="E26" i="3"/>
  <c r="E25" i="3"/>
  <c r="E24" i="3"/>
  <c r="E21" i="3"/>
  <c r="E20" i="3"/>
  <c r="E19" i="3"/>
  <c r="E18" i="3"/>
  <c r="E17" i="3"/>
  <c r="E14" i="3"/>
  <c r="E13" i="3"/>
  <c r="E12" i="3"/>
  <c r="E11" i="3"/>
  <c r="E10" i="3"/>
  <c r="E15" i="3" s="1"/>
  <c r="J15" i="3"/>
  <c r="D34" i="3"/>
  <c r="D31" i="3"/>
  <c r="D30" i="3"/>
  <c r="D26" i="3"/>
  <c r="D25" i="3"/>
  <c r="D24" i="3"/>
  <c r="D21" i="3"/>
  <c r="D20" i="3"/>
  <c r="D19" i="3"/>
  <c r="D18" i="3"/>
  <c r="D17" i="3"/>
  <c r="D14" i="3"/>
  <c r="D13" i="3"/>
  <c r="D12" i="3"/>
  <c r="D11" i="3"/>
  <c r="D10" i="3"/>
  <c r="C34" i="3"/>
  <c r="C31" i="3"/>
  <c r="C30" i="3"/>
  <c r="C26" i="3"/>
  <c r="C25" i="3"/>
  <c r="C24" i="3"/>
  <c r="C21" i="3"/>
  <c r="C20" i="3"/>
  <c r="C19" i="3"/>
  <c r="C18" i="3"/>
  <c r="C17" i="3"/>
  <c r="C11" i="3"/>
  <c r="C12" i="3"/>
  <c r="C13" i="3"/>
  <c r="C14" i="3"/>
  <c r="C10" i="3"/>
  <c r="G336" i="6"/>
  <c r="F336" i="6"/>
  <c r="E336" i="6"/>
  <c r="D336" i="6"/>
  <c r="F206" i="2"/>
  <c r="E206" i="2"/>
  <c r="D206" i="2"/>
  <c r="G204" i="2"/>
  <c r="G203" i="2"/>
  <c r="G202" i="2"/>
  <c r="G201" i="2"/>
  <c r="G200" i="2"/>
  <c r="G199" i="2"/>
  <c r="G198" i="2"/>
  <c r="F24" i="3" s="1"/>
  <c r="H24" i="3" s="1"/>
  <c r="I24" i="3" s="1"/>
  <c r="G197" i="2"/>
  <c r="G196" i="2"/>
  <c r="G195" i="2"/>
  <c r="G194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1" i="2"/>
  <c r="G130" i="2"/>
  <c r="G129" i="2"/>
  <c r="G127" i="2"/>
  <c r="G125" i="2"/>
  <c r="G124" i="2"/>
  <c r="G123" i="2"/>
  <c r="G120" i="2"/>
  <c r="G119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1" i="2"/>
  <c r="G80" i="2"/>
  <c r="G79" i="2"/>
  <c r="G78" i="2"/>
  <c r="G77" i="2"/>
  <c r="G76" i="2"/>
  <c r="G75" i="2"/>
  <c r="G74" i="2"/>
  <c r="G73" i="2"/>
  <c r="G72" i="2"/>
  <c r="G71" i="2"/>
  <c r="G69" i="2"/>
  <c r="G68" i="2"/>
  <c r="G67" i="2"/>
  <c r="G66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F12" i="3" s="1"/>
  <c r="H12" i="3" s="1"/>
  <c r="I12" i="3" s="1"/>
  <c r="G47" i="2"/>
  <c r="G46" i="2"/>
  <c r="G45" i="2"/>
  <c r="G44" i="2"/>
  <c r="G43" i="2"/>
  <c r="G42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F34" i="3"/>
  <c r="I34" i="3" s="1"/>
  <c r="G11" i="2"/>
  <c r="G8" i="2"/>
  <c r="G7" i="2"/>
  <c r="F14" i="3" s="1"/>
  <c r="H14" i="3" s="1"/>
  <c r="I14" i="3" s="1"/>
  <c r="G6" i="2"/>
  <c r="G5" i="2"/>
  <c r="F30" i="3" s="1"/>
  <c r="H30" i="3" s="1"/>
  <c r="I30" i="3" s="1"/>
  <c r="G4" i="2"/>
  <c r="G3" i="2"/>
  <c r="G2" i="2"/>
  <c r="G64" i="3"/>
  <c r="N52" i="3"/>
  <c r="N53" i="3" s="1"/>
  <c r="J52" i="3"/>
  <c r="G52" i="3"/>
  <c r="J48" i="3"/>
  <c r="G48" i="3"/>
  <c r="J44" i="3"/>
  <c r="G44" i="3"/>
  <c r="J40" i="3"/>
  <c r="G40" i="3"/>
  <c r="G28" i="3"/>
  <c r="J22" i="3"/>
  <c r="J28" i="3"/>
  <c r="J32" i="3" s="1"/>
  <c r="H336" i="6"/>
  <c r="F52" i="3"/>
  <c r="D44" i="3"/>
  <c r="H60" i="3"/>
  <c r="C48" i="3"/>
  <c r="H46" i="3"/>
  <c r="H48" i="3" s="1"/>
  <c r="I25" i="3"/>
  <c r="I59" i="3"/>
  <c r="H42" i="3"/>
  <c r="H44" i="3" s="1"/>
  <c r="I43" i="3"/>
  <c r="I63" i="3"/>
  <c r="H63" i="3"/>
  <c r="F40" i="3"/>
  <c r="I52" i="3"/>
  <c r="I21" i="3"/>
  <c r="D40" i="3"/>
  <c r="D57" i="3" s="1"/>
  <c r="D61" i="3" s="1"/>
  <c r="D64" i="3" s="1"/>
  <c r="H37" i="3"/>
  <c r="I47" i="3"/>
  <c r="K15" i="3"/>
  <c r="D70" i="3"/>
  <c r="H50" i="3"/>
  <c r="H52" i="3"/>
  <c r="D72" i="3" l="1"/>
  <c r="D66" i="7"/>
  <c r="D64" i="7"/>
  <c r="I31" i="3"/>
  <c r="H31" i="3"/>
  <c r="K34" i="3"/>
  <c r="H206" i="2"/>
  <c r="I11" i="3"/>
  <c r="C40" i="3"/>
  <c r="F70" i="3"/>
  <c r="F72" i="3" s="1"/>
  <c r="F44" i="3"/>
  <c r="J57" i="3"/>
  <c r="J61" i="3" s="1"/>
  <c r="J64" i="3" s="1"/>
  <c r="F10" i="3"/>
  <c r="H10" i="3" s="1"/>
  <c r="I10" i="3" s="1"/>
  <c r="C15" i="3"/>
  <c r="I54" i="3"/>
  <c r="E44" i="3"/>
  <c r="C52" i="3"/>
  <c r="F19" i="3"/>
  <c r="H19" i="3" s="1"/>
  <c r="I19" i="3" s="1"/>
  <c r="G206" i="2"/>
  <c r="C44" i="3"/>
  <c r="E42" i="7"/>
  <c r="F57" i="3"/>
  <c r="F61" i="3" s="1"/>
  <c r="F64" i="3" s="1"/>
  <c r="F18" i="3"/>
  <c r="H18" i="3" s="1"/>
  <c r="D15" i="3"/>
  <c r="F74" i="3"/>
  <c r="D74" i="3"/>
  <c r="H70" i="3"/>
  <c r="H72" i="3" s="1"/>
  <c r="H40" i="3"/>
  <c r="H57" i="3" s="1"/>
  <c r="H61" i="3" s="1"/>
  <c r="H64" i="3" s="1"/>
  <c r="H74" i="3" s="1"/>
  <c r="J34" i="3"/>
  <c r="J35" i="3" s="1"/>
  <c r="F17" i="3"/>
  <c r="F13" i="3"/>
  <c r="F38" i="7"/>
  <c r="C22" i="3"/>
  <c r="C28" i="3" s="1"/>
  <c r="C32" i="3" s="1"/>
  <c r="C35" i="3" s="1"/>
  <c r="D22" i="3"/>
  <c r="E38" i="7"/>
  <c r="F42" i="7"/>
  <c r="E22" i="3"/>
  <c r="E28" i="3" s="1"/>
  <c r="E32" i="3" s="1"/>
  <c r="E35" i="3" s="1"/>
  <c r="I18" i="3"/>
  <c r="K22" i="3"/>
  <c r="I26" i="3"/>
  <c r="H26" i="3"/>
  <c r="E40" i="3"/>
  <c r="E57" i="3" l="1"/>
  <c r="E61" i="3" s="1"/>
  <c r="E64" i="3" s="1"/>
  <c r="E74" i="3" s="1"/>
  <c r="C57" i="3"/>
  <c r="C61" i="3" s="1"/>
  <c r="C64" i="3" s="1"/>
  <c r="C72" i="3" s="1"/>
  <c r="C74" i="3"/>
  <c r="E67" i="3"/>
  <c r="F15" i="3"/>
  <c r="F28" i="3" s="1"/>
  <c r="F32" i="3" s="1"/>
  <c r="F35" i="3" s="1"/>
  <c r="F67" i="3" s="1"/>
  <c r="H13" i="3"/>
  <c r="H17" i="3"/>
  <c r="F22" i="3"/>
  <c r="K37" i="3"/>
  <c r="D28" i="3"/>
  <c r="K46" i="3"/>
  <c r="E72" i="3"/>
  <c r="K28" i="3"/>
  <c r="C67" i="3" l="1"/>
  <c r="D32" i="3"/>
  <c r="I37" i="3"/>
  <c r="I40" i="3" s="1"/>
  <c r="K40" i="3"/>
  <c r="K48" i="3"/>
  <c r="I46" i="3"/>
  <c r="I48" i="3" s="1"/>
  <c r="H22" i="3"/>
  <c r="I17" i="3"/>
  <c r="I22" i="3" s="1"/>
  <c r="I13" i="3"/>
  <c r="I15" i="3" s="1"/>
  <c r="I28" i="3" s="1"/>
  <c r="I32" i="3" s="1"/>
  <c r="I35" i="3" s="1"/>
  <c r="H15" i="3"/>
  <c r="K32" i="3"/>
  <c r="K42" i="3" l="1"/>
  <c r="K35" i="3"/>
  <c r="G42" i="7" s="1"/>
  <c r="H28" i="3"/>
  <c r="H32" i="3" s="1"/>
  <c r="H35" i="3" s="1"/>
  <c r="H67" i="3" s="1"/>
  <c r="H42" i="7"/>
  <c r="D35" i="3"/>
  <c r="D26" i="7"/>
  <c r="G36" i="7" l="1"/>
  <c r="K44" i="3"/>
  <c r="I42" i="3"/>
  <c r="I44" i="3" s="1"/>
  <c r="I57" i="3" s="1"/>
  <c r="I61" i="3" s="1"/>
  <c r="I64" i="3" s="1"/>
  <c r="I67" i="3" s="1"/>
  <c r="G64" i="7"/>
  <c r="K70" i="3"/>
  <c r="G66" i="7"/>
  <c r="G12" i="7"/>
  <c r="G44" i="7"/>
  <c r="G25" i="7"/>
  <c r="G48" i="7"/>
  <c r="G15" i="7"/>
  <c r="G28" i="7"/>
  <c r="G49" i="7"/>
  <c r="G46" i="7"/>
  <c r="G11" i="7"/>
  <c r="G33" i="7"/>
  <c r="G19" i="7"/>
  <c r="G7" i="7"/>
  <c r="G45" i="7"/>
  <c r="G6" i="7"/>
  <c r="G9" i="7"/>
  <c r="G8" i="7"/>
  <c r="G41" i="7"/>
  <c r="G37" i="7"/>
  <c r="G57" i="7"/>
  <c r="G20" i="7"/>
  <c r="G4" i="7"/>
  <c r="G5" i="7"/>
  <c r="G18" i="7"/>
  <c r="G13" i="7"/>
  <c r="G29" i="7"/>
  <c r="G53" i="7"/>
  <c r="G54" i="7"/>
  <c r="G14" i="7"/>
  <c r="G24" i="7"/>
  <c r="G32" i="7"/>
  <c r="G16" i="7"/>
  <c r="G40" i="7"/>
  <c r="G22" i="7"/>
  <c r="G31" i="7"/>
  <c r="G26" i="7"/>
  <c r="D33" i="7"/>
  <c r="D57" i="7"/>
  <c r="D31" i="7"/>
  <c r="D25" i="7"/>
  <c r="D14" i="7"/>
  <c r="D44" i="7"/>
  <c r="D42" i="7"/>
  <c r="D19" i="7"/>
  <c r="D24" i="7"/>
  <c r="D49" i="7"/>
  <c r="D15" i="7"/>
  <c r="D11" i="7"/>
  <c r="D46" i="7"/>
  <c r="D37" i="7"/>
  <c r="D45" i="7"/>
  <c r="D38" i="7"/>
  <c r="D58" i="7"/>
  <c r="D6" i="7"/>
  <c r="D53" i="7"/>
  <c r="D28" i="7"/>
  <c r="D40" i="7"/>
  <c r="D12" i="7"/>
  <c r="D67" i="3"/>
  <c r="D20" i="7"/>
  <c r="D32" i="7"/>
  <c r="D51" i="7"/>
  <c r="D41" i="7"/>
  <c r="D4" i="7"/>
  <c r="D36" i="7"/>
  <c r="D13" i="7"/>
  <c r="D7" i="7"/>
  <c r="D54" i="7"/>
  <c r="D8" i="7"/>
  <c r="D55" i="7"/>
  <c r="D29" i="7"/>
  <c r="D48" i="7"/>
  <c r="D34" i="7"/>
  <c r="D5" i="7"/>
  <c r="D18" i="7"/>
  <c r="D16" i="7"/>
  <c r="D9" i="7"/>
  <c r="D22" i="7"/>
  <c r="G34" i="7"/>
  <c r="H38" i="7" l="1"/>
  <c r="G38" i="7"/>
  <c r="K57" i="3"/>
  <c r="K61" i="3" l="1"/>
  <c r="G51" i="7"/>
  <c r="K64" i="3" l="1"/>
  <c r="G55" i="7"/>
  <c r="G58" i="7" l="1"/>
  <c r="K74" i="3"/>
  <c r="K67" i="3"/>
  <c r="K72" i="3"/>
</calcChain>
</file>

<file path=xl/sharedStrings.xml><?xml version="1.0" encoding="utf-8"?>
<sst xmlns="http://schemas.openxmlformats.org/spreadsheetml/2006/main" count="1223" uniqueCount="509">
  <si>
    <t>הסעיף התקציבי</t>
  </si>
  <si>
    <t>הכנסות</t>
  </si>
  <si>
    <t>ארנונה  כללית</t>
  </si>
  <si>
    <t>מפעל המים</t>
  </si>
  <si>
    <t xml:space="preserve"> עצמיות חינוך</t>
  </si>
  <si>
    <t xml:space="preserve"> עצמיות רווחה</t>
  </si>
  <si>
    <t xml:space="preserve"> עצמיות אחר</t>
  </si>
  <si>
    <t>סה"כ הכנסות עצמיות</t>
  </si>
  <si>
    <t>משרד החינוך</t>
  </si>
  <si>
    <t>משרד הרווחה</t>
  </si>
  <si>
    <t>תקבולים ממשלתיים אחרים</t>
  </si>
  <si>
    <t>מענק כללי לאיזון</t>
  </si>
  <si>
    <t>מענקים אחרים ממשרד הפנים</t>
  </si>
  <si>
    <t>סה"כ תקבולי ממשלה</t>
  </si>
  <si>
    <t>תקבולים אחרים</t>
  </si>
  <si>
    <t xml:space="preserve">הכנסות ח"פ ובגין שנים קודמות </t>
  </si>
  <si>
    <t>הלוואה לאיזון תקציבי</t>
  </si>
  <si>
    <t>סה"כ הכנסות לפני הנחות בארנונה וכיסוי גרעון נצבר</t>
  </si>
  <si>
    <t>הנחות ארנונה</t>
  </si>
  <si>
    <t>הכנסה  לכיסוי גרעון נצבר</t>
  </si>
  <si>
    <t>סה"כ הכנסות ללא מותנה</t>
  </si>
  <si>
    <t>הכנסה מותנה</t>
  </si>
  <si>
    <t>סה"כ הכנסות כולל מותנה</t>
  </si>
  <si>
    <t>הוצאות</t>
  </si>
  <si>
    <t>הוצאות שכר כללי</t>
  </si>
  <si>
    <t>פעולות כלליות</t>
  </si>
  <si>
    <t>סה"כ הוצאות כלליות</t>
  </si>
  <si>
    <t xml:space="preserve">שכר חינוך </t>
  </si>
  <si>
    <t xml:space="preserve">פעולות חינוך </t>
  </si>
  <si>
    <t>סה"כ חינוך</t>
  </si>
  <si>
    <t>שכר רווחה</t>
  </si>
  <si>
    <t>פעולות רווחה</t>
  </si>
  <si>
    <t>סה"כ רווחה</t>
  </si>
  <si>
    <t>פרעון מילוות ביוב</t>
  </si>
  <si>
    <t>פרעון מילוות אחר</t>
  </si>
  <si>
    <t>סה"כ פרעון מלוות</t>
  </si>
  <si>
    <t>הוצאות מימון</t>
  </si>
  <si>
    <t>הוצאה ח"פ ובגין שנים קודמות</t>
  </si>
  <si>
    <t>סה"כ הוצאות לפני הנחות בארנונה וכיסוי גרעון נצבר</t>
  </si>
  <si>
    <t>הוצאה לכיסוי גרעון נצבר</t>
  </si>
  <si>
    <t>סה"כ הוצאות ללא מותנה</t>
  </si>
  <si>
    <t>הוצאה מותנה</t>
  </si>
  <si>
    <t>סה"כ הוצאות כולל מותנה</t>
  </si>
  <si>
    <t>עודף (גרעון)</t>
  </si>
  <si>
    <t>מועצה מקומית מג'ד אלכרום</t>
  </si>
  <si>
    <t>טבלה 1 : הצעת התקציב הרגיל לשנת -2018</t>
  </si>
  <si>
    <t>(באלפי ש"ח)</t>
  </si>
  <si>
    <t>כולל</t>
  </si>
  <si>
    <t>ביצוע 2016</t>
  </si>
  <si>
    <t>מסגרת תקציב לשנת 2017</t>
  </si>
  <si>
    <t>ביצוע 1-10/2017</t>
  </si>
  <si>
    <t>ביצוע משוער 2017</t>
  </si>
  <si>
    <t xml:space="preserve">מקדמים בשימוש הרשות </t>
  </si>
  <si>
    <t>ביצוע 2017 מקודם למחירי 2018</t>
  </si>
  <si>
    <t>שינויים כולל התייעלות</t>
  </si>
  <si>
    <t>מסגרת תקציב לשנת 2018</t>
  </si>
  <si>
    <t>התיעלות</t>
  </si>
  <si>
    <t xml:space="preserve">פוצל </t>
  </si>
  <si>
    <t>תוספת שתי הלוואות ע"ס 4,700 א' ₪</t>
  </si>
  <si>
    <t>שכר</t>
  </si>
  <si>
    <t>שיעור השכר ללא הנחות</t>
  </si>
  <si>
    <t>פרעון מלוות</t>
  </si>
  <si>
    <t>מס' כרטיס</t>
  </si>
  <si>
    <t>שם כרטיס</t>
  </si>
  <si>
    <t>ארנונה כללית - שוטף</t>
  </si>
  <si>
    <t>ארנונה כללית - פיגורים</t>
  </si>
  <si>
    <t>ארנונה מראש</t>
  </si>
  <si>
    <t>ארנונה פשיטת רגל (שרות 770)</t>
  </si>
  <si>
    <t>תעודות ואישורים</t>
  </si>
  <si>
    <t>המוסד לביטוח לאומי - עתיד בטוח</t>
  </si>
  <si>
    <t>מענק שיפוי פנסיה תקציבית</t>
  </si>
  <si>
    <t>מענק איזון מיוחד רשויות ערביות</t>
  </si>
  <si>
    <t>הכנסה מותנה בקולות קוראים</t>
  </si>
  <si>
    <t>רישוי עסקים</t>
  </si>
  <si>
    <t>מכירת ציוד תברואתי</t>
  </si>
  <si>
    <t>השתתפות ת.מ.י.ר בפינוי קרטונים</t>
  </si>
  <si>
    <t>דגים ועופות - קיזוז מרכז שלטון</t>
  </si>
  <si>
    <t>חיסון כלבים</t>
  </si>
  <si>
    <t>השתתפות בשכר צוער התכנון</t>
  </si>
  <si>
    <t>אגרות בניה ועדה מקומית לתכנון ובנייה</t>
  </si>
  <si>
    <t>היטל השבחה - ועדה לתכנון ובניה</t>
  </si>
  <si>
    <t>היטל השבחה - מינהל מקרקעין</t>
  </si>
  <si>
    <t>השתתפות תושבים בסלילת כבישים</t>
  </si>
  <si>
    <t>השתתפות התושבים ברשת חשמל</t>
  </si>
  <si>
    <t>הרשות הלאומית לבטיחות בדרכים</t>
  </si>
  <si>
    <t>אגרת שילוט</t>
  </si>
  <si>
    <t>החזר מחברות הביטוח</t>
  </si>
  <si>
    <t>הכנסות ריבית</t>
  </si>
  <si>
    <t>הכנסות שונות</t>
  </si>
  <si>
    <t>החזר מתאגיד מים</t>
  </si>
  <si>
    <t>החזר מבית משפט</t>
  </si>
  <si>
    <t>שכר טרחה עו"ד - אכיפת גביה</t>
  </si>
  <si>
    <t>החזר שכר מעקלים</t>
  </si>
  <si>
    <t>הכנסות מעמלות וריבית</t>
  </si>
  <si>
    <t>הכנסות ממכרזים</t>
  </si>
  <si>
    <t>שיקים חוזרים עם ביצורית</t>
  </si>
  <si>
    <t>שיקים חוזרים עם ביצורית 2013</t>
  </si>
  <si>
    <t>השתתפות ראמה</t>
  </si>
  <si>
    <t>אגרות גני ילדים חובה</t>
  </si>
  <si>
    <t>שכל"מ גני ילדים חובה (עוזרות גננות)</t>
  </si>
  <si>
    <t>עוזרות גננות</t>
  </si>
  <si>
    <t>אגרות חינוך גנים טרום חובה</t>
  </si>
  <si>
    <t>שכל"מ גנ"י טרום חובה</t>
  </si>
  <si>
    <t>ה.נלוות חינוך מיוחד</t>
  </si>
  <si>
    <t>הזנת יוח"א</t>
  </si>
  <si>
    <t>סייעת שנייה והעשרה</t>
  </si>
  <si>
    <t>העשרה חנ"מ - גנ"י</t>
  </si>
  <si>
    <t>שרותי היקף - ח.מיחוד</t>
  </si>
  <si>
    <t>השתת בשכר לימוד</t>
  </si>
  <si>
    <t>החזר ביטוח תלמידים יסודי</t>
  </si>
  <si>
    <t>שרתים - בי"ס יסודי</t>
  </si>
  <si>
    <t>אגרת שכפול - יסודי</t>
  </si>
  <si>
    <t>תשלומי הורים - יסודי</t>
  </si>
  <si>
    <t>סייעות רפואיות</t>
  </si>
  <si>
    <t>מפתח שגריר הל"ב</t>
  </si>
  <si>
    <t>ציוד ומכשירים חנ"ג יסודי</t>
  </si>
  <si>
    <t>מזכירים - בי"ס יסודי</t>
  </si>
  <si>
    <t>תוכנית תיקשוב מאה 21 - יסודי</t>
  </si>
  <si>
    <t>ניהול עצמי משופר א-ח</t>
  </si>
  <si>
    <t>עובדי סיוע משופר א-ח</t>
  </si>
  <si>
    <t>תוספת דיפרנציאלי - נ.עצמי</t>
  </si>
  <si>
    <t>גמול מנהליות - ניהול עצמי</t>
  </si>
  <si>
    <t>תשלום הורים וחומרים</t>
  </si>
  <si>
    <t>בי"ס מקדם בריאות-יסודי</t>
  </si>
  <si>
    <t>הכנסות מאגרת תלמידי חוץ</t>
  </si>
  <si>
    <t>סייעות כיתתיות</t>
  </si>
  <si>
    <t>ל.הסעות ח.מיוחד</t>
  </si>
  <si>
    <t>סייעות כיתתיות חריגות</t>
  </si>
  <si>
    <t>השאלת ספרים הכנסה</t>
  </si>
  <si>
    <t>קייטנות קיץ</t>
  </si>
  <si>
    <t>קייטנות</t>
  </si>
  <si>
    <t>סל תלמיד חטיבת ביניים</t>
  </si>
  <si>
    <t>בי"ס מקדם בריאות-חט"ב</t>
  </si>
  <si>
    <t>תוכנית תיקשוב מאה21-חט"ב</t>
  </si>
  <si>
    <t>אגרת שכפול פר תלמיד</t>
  </si>
  <si>
    <t>שכ"ל על יסודי</t>
  </si>
  <si>
    <t>קרן השתלמות על יסודי</t>
  </si>
  <si>
    <t>מוביל בי"ס מניעת סמים</t>
  </si>
  <si>
    <t>דמי שתיה</t>
  </si>
  <si>
    <t>גמול טיולי חוץ</t>
  </si>
  <si>
    <t>בחינות בגרות אחה"צ</t>
  </si>
  <si>
    <t>ביגוד והבראה על יסודי</t>
  </si>
  <si>
    <t>רכב מנהלים</t>
  </si>
  <si>
    <t>רכב סגני מנהלים</t>
  </si>
  <si>
    <t>חינוך תעבורתי</t>
  </si>
  <si>
    <t>דמי שכפול על יסודי</t>
  </si>
  <si>
    <t>החזר שכל"מ למורים</t>
  </si>
  <si>
    <t>מענק יובל על יסודי</t>
  </si>
  <si>
    <t>שעות שילוב חט"ע</t>
  </si>
  <si>
    <t>ניכוי ימי שביתה</t>
  </si>
  <si>
    <t>מוחזקות חדש - פריראלי</t>
  </si>
  <si>
    <t>גמול הל"ל ( התאמות לליקויי למידה)</t>
  </si>
  <si>
    <t>מילוי מקום מוסדות</t>
  </si>
  <si>
    <t>אוריינות מדעית - כ.י'</t>
  </si>
  <si>
    <t>גיאוגרפיה</t>
  </si>
  <si>
    <t>שעות ומנהל עוז לתמורה</t>
  </si>
  <si>
    <t>בי"ס קהילתיים עי"ס</t>
  </si>
  <si>
    <t>מדעים</t>
  </si>
  <si>
    <t>רכז מעורבות חברתית</t>
  </si>
  <si>
    <t>מתמטיקה תחילה</t>
  </si>
  <si>
    <t>תגבור מב"ר חורף קיץ - תיכון</t>
  </si>
  <si>
    <t>מינהל תחום התנדבותי</t>
  </si>
  <si>
    <t>מענקי השתלמות</t>
  </si>
  <si>
    <t>תוכנית סולמות אנגלית</t>
  </si>
  <si>
    <t>אמ"ץ ותל"ם</t>
  </si>
  <si>
    <t>בי"ס מקדם בריאות- תיכון</t>
  </si>
  <si>
    <t>השתתפות מוסדות בשמירת בתי ספר</t>
  </si>
  <si>
    <t>שמירה ובטחון בתי ספר</t>
  </si>
  <si>
    <t>שרות פסיכולוגי חינוכי</t>
  </si>
  <si>
    <t>שפ"י - הדרכה</t>
  </si>
  <si>
    <t>מועדוניות ברשות</t>
  </si>
  <si>
    <t>משרד החינוך-תוכנית שמיד</t>
  </si>
  <si>
    <t>קב"סים</t>
  </si>
  <si>
    <t>מניעת נשירה עכשיו</t>
  </si>
  <si>
    <t>הסעות צפון</t>
  </si>
  <si>
    <t>הסעות ח.מיוחד-צפון</t>
  </si>
  <si>
    <t>הכנסות שונות-דוח החינוך</t>
  </si>
  <si>
    <t>שכר דירה גנים</t>
  </si>
  <si>
    <t>הכנסות אחרות - משרד החינוך</t>
  </si>
  <si>
    <t>הכנסות בלתי צפויות</t>
  </si>
  <si>
    <t>הכנסות פרויקט צילה</t>
  </si>
  <si>
    <t>תוכנית ניצנים</t>
  </si>
  <si>
    <t>שיפוצים בתי ספר</t>
  </si>
  <si>
    <t>תוכנית נוער בוחר ערך כדרך</t>
  </si>
  <si>
    <t>הכנסות מפעילות יחידת נוער</t>
  </si>
  <si>
    <t>משרד החינוך-יחידה לקידום נוער</t>
  </si>
  <si>
    <t>השתתפות בחוגים במרכז הנוער</t>
  </si>
  <si>
    <t>משרד בטחון פנים-תוכנית שמיד</t>
  </si>
  <si>
    <t>דמי שימוש במגרש כדורגל</t>
  </si>
  <si>
    <t>הכנסות ספורט - משרדים שונים</t>
  </si>
  <si>
    <t>השתתפות משרד המדע התרבות והספורט</t>
  </si>
  <si>
    <t>משרד הבריאות-תוכנית שמיד</t>
  </si>
  <si>
    <t>מינהל  הרווחה</t>
  </si>
  <si>
    <t>הוצאות מינהליות</t>
  </si>
  <si>
    <t>היערכות ומיחשוב מחלקת הרווחה</t>
  </si>
  <si>
    <t>סל בטיחות בסיסי</t>
  </si>
  <si>
    <t>נושמים לרווחה -כ"א</t>
  </si>
  <si>
    <t>משפחות במצוקה בקהילה</t>
  </si>
  <si>
    <t>סיוע למשפחה עם ילד</t>
  </si>
  <si>
    <t>מקלט לנשים מוכות</t>
  </si>
  <si>
    <t>מרכזי טיפול באלימות</t>
  </si>
  <si>
    <t>עיר ללא אלימות</t>
  </si>
  <si>
    <t>ת.לאומית פרט ומשפחה</t>
  </si>
  <si>
    <t>טיפול במשפחות אומנה</t>
  </si>
  <si>
    <t>משרד הרווחה-תוכנית שמיד</t>
  </si>
  <si>
    <t>טיפול בילד בקהילה</t>
  </si>
  <si>
    <t>טיפול בהורים ובילדים</t>
  </si>
  <si>
    <t>מועדוניות משותפות</t>
  </si>
  <si>
    <t>יצירת קשר הורים</t>
  </si>
  <si>
    <t>טיפול בפגיעות מיניות</t>
  </si>
  <si>
    <t>אחזקת ילדים בפנימיות</t>
  </si>
  <si>
    <t>ילדים במעונות יום</t>
  </si>
  <si>
    <t>טיפול בזקו בקהילה</t>
  </si>
  <si>
    <t>שכונה תומכת</t>
  </si>
  <si>
    <t>השתתפות קשישים במועדון מועשר</t>
  </si>
  <si>
    <t>מועדונים מועשרים</t>
  </si>
  <si>
    <t>סדור מפגרים במוסדות</t>
  </si>
  <si>
    <t>טיפול בהורים ובילדיה</t>
  </si>
  <si>
    <t>מפגרים במעון טיפולי</t>
  </si>
  <si>
    <t>מעון יום טיפולי</t>
  </si>
  <si>
    <t>מעשי"ם</t>
  </si>
  <si>
    <t>שרותים תומכים למפגר</t>
  </si>
  <si>
    <t>הסעות למעון יום למפגר</t>
  </si>
  <si>
    <t>דמי ליווי לעיוור</t>
  </si>
  <si>
    <t>הדרכות לעיוור</t>
  </si>
  <si>
    <t>מפעלי תעסוקה</t>
  </si>
  <si>
    <t>אחזקת נכים במשפ' אומנה</t>
  </si>
  <si>
    <t>תעסוקה מוגנת למוגבל</t>
  </si>
  <si>
    <t>תעסוקה נתמכת לנכים</t>
  </si>
  <si>
    <t>הסעות נכים לתעסוקה</t>
  </si>
  <si>
    <t>תוכנית מעבר</t>
  </si>
  <si>
    <t>מעון יום שיקומי לנכים</t>
  </si>
  <si>
    <t>הסעות למפעל יום</t>
  </si>
  <si>
    <t>ליווי למפעל יום</t>
  </si>
  <si>
    <t>דמי תקשורת לחירשים</t>
  </si>
  <si>
    <t>מרכזי אבחון ושיקום</t>
  </si>
  <si>
    <t>טיפול בנוער וצעירים</t>
  </si>
  <si>
    <t>צעירים בונים - תוכנית יתד</t>
  </si>
  <si>
    <t>בתים חמים לנערות</t>
  </si>
  <si>
    <t>מ.לנפגעי תקיפה מינית</t>
  </si>
  <si>
    <t>פרוייקט וינגייט</t>
  </si>
  <si>
    <t>הכנסות תוכנית למחלמה בסמים</t>
  </si>
  <si>
    <t>סמים-טיפול בקהילה</t>
  </si>
  <si>
    <t>בדיקות למשתמשי סמים</t>
  </si>
  <si>
    <t>טיפול באלכוהוליסטים</t>
  </si>
  <si>
    <t>תוכניות תעסוקה</t>
  </si>
  <si>
    <t>השתתפות נוער בעתיד בטוח</t>
  </si>
  <si>
    <t>כנפיים של קרמבו</t>
  </si>
  <si>
    <t>תוכנית לאומית התנדבות</t>
  </si>
  <si>
    <t>נושמים לרווחה</t>
  </si>
  <si>
    <t>מפעל מוגן - ביטוח לאומי</t>
  </si>
  <si>
    <t>מעונות יום עולים</t>
  </si>
  <si>
    <t>יתרות מים</t>
  </si>
  <si>
    <t>השתתפות ברשת - יתרות</t>
  </si>
  <si>
    <t>משרד התחבורה- ממונה תחבורה ציבורית</t>
  </si>
  <si>
    <t>הכנסות למימון פרעון מלוות ביוב</t>
  </si>
  <si>
    <t>היטל ביוב-יתרות</t>
  </si>
  <si>
    <t>אגרת ביוב יתרות</t>
  </si>
  <si>
    <t>החזר מעורכי דין</t>
  </si>
  <si>
    <t>הכנסות מיוחדות-מיחזור מלוות</t>
  </si>
  <si>
    <t>הכנסות משנים קודמות</t>
  </si>
  <si>
    <t>מענקים לכיסוי גרעון</t>
  </si>
  <si>
    <t>תקציב 2017</t>
  </si>
  <si>
    <t>ביצוע משוער 1-10/17</t>
  </si>
  <si>
    <t>משוער 2017</t>
  </si>
  <si>
    <t>תקציב 2018</t>
  </si>
  <si>
    <t>סה"כ</t>
  </si>
  <si>
    <t>שכר דירה</t>
  </si>
  <si>
    <t>תחזוקת מבנים</t>
  </si>
  <si>
    <t>חשמל,מים וחומרי נקיו</t>
  </si>
  <si>
    <t>ריהוט והחזקתו</t>
  </si>
  <si>
    <t>ציוד משרדי מתכלה</t>
  </si>
  <si>
    <t>כיבוד קל לישיבות</t>
  </si>
  <si>
    <t>מתנות ושי לעובדים</t>
  </si>
  <si>
    <t>השתלמויות</t>
  </si>
  <si>
    <t>השתלמויות מינהל</t>
  </si>
  <si>
    <t>ספרות ועתונות</t>
  </si>
  <si>
    <t>דמי חבר בעמותה לקידום מקצועי</t>
  </si>
  <si>
    <t>טלפון בולים ומברקים</t>
  </si>
  <si>
    <t>הוצאות תקשורת-פלאפון</t>
  </si>
  <si>
    <t>הוצאות פרסום</t>
  </si>
  <si>
    <t>הוצאות פרסום מכרזים</t>
  </si>
  <si>
    <t>הוצאות משפטיות</t>
  </si>
  <si>
    <t>כלים מכשירים וציוד</t>
  </si>
  <si>
    <t>הוצאות שונות</t>
  </si>
  <si>
    <t>משכורת ראש מועצה</t>
  </si>
  <si>
    <t>טלפון  ומברקים</t>
  </si>
  <si>
    <t>משכורת מבקר הרשות</t>
  </si>
  <si>
    <t>השתלמויות מבקר</t>
  </si>
  <si>
    <t>משכורת מזכירים</t>
  </si>
  <si>
    <t>משכורת מנגנון ומשאבי אנוש</t>
  </si>
  <si>
    <t>דמי חבר במרכז השלטון</t>
  </si>
  <si>
    <t>השתתפות בוועדת המעקב</t>
  </si>
  <si>
    <t>שרות וייעוץ משפטי</t>
  </si>
  <si>
    <t>משכורת הנהלת גזברות</t>
  </si>
  <si>
    <t>דמי חבר בארגון</t>
  </si>
  <si>
    <t>בולים טלפון ומברקי</t>
  </si>
  <si>
    <t>מיכון ועיבוד נתונים</t>
  </si>
  <si>
    <t>עבודות קבלניות</t>
  </si>
  <si>
    <t>שכר רכש ונכסים</t>
  </si>
  <si>
    <t>משכורת הנהלת חשבונות</t>
  </si>
  <si>
    <t>משכורת חשב שכר</t>
  </si>
  <si>
    <t>שכר גבייה</t>
  </si>
  <si>
    <t>עמלות</t>
  </si>
  <si>
    <t>רבית משיכות יתר</t>
  </si>
  <si>
    <t>ריבית פיגורים לספקים</t>
  </si>
  <si>
    <t>קרן לא מוכר</t>
  </si>
  <si>
    <t>ריבית לא מוכר</t>
  </si>
  <si>
    <t>הצמדה לא מוכר</t>
  </si>
  <si>
    <t>מיחזור מלוות</t>
  </si>
  <si>
    <t>משכורת תברואן</t>
  </si>
  <si>
    <t>ציוד משרדי</t>
  </si>
  <si>
    <t>דמי חבר אשכול בית הכרם</t>
  </si>
  <si>
    <t>משכורת  נקוי רחובות</t>
  </si>
  <si>
    <t>טיאוט כבישים</t>
  </si>
  <si>
    <t>פינוי אשפה</t>
  </si>
  <si>
    <t>שכר רישוי עסקים</t>
  </si>
  <si>
    <t>שרות ויטרינרי</t>
  </si>
  <si>
    <t>חומרים</t>
  </si>
  <si>
    <t>שכר קב"ט שמירה ובטחון</t>
  </si>
  <si>
    <t>שמירה ובטחון - בניין המועצה</t>
  </si>
  <si>
    <t>שכ"ד משטרה קהילתית</t>
  </si>
  <si>
    <t>חשמל מים וחומרי נקיון</t>
  </si>
  <si>
    <t>השתתפות הג"א מקומי</t>
  </si>
  <si>
    <t>השתתפות הג"א ארצי</t>
  </si>
  <si>
    <t>השתתפות בכבאות גליל מערבי</t>
  </si>
  <si>
    <t>שכר הנדסה</t>
  </si>
  <si>
    <t>שכ"ד מחלקת הנדסה</t>
  </si>
  <si>
    <t>בולים טלפון מברקים</t>
  </si>
  <si>
    <t>כלים ומכשירים ו</t>
  </si>
  <si>
    <t xml:space="preserve"> עבודות קבלניות הנדסה</t>
  </si>
  <si>
    <t>דמי חכירה מקרקעין</t>
  </si>
  <si>
    <t>ועדה מקומית לתכנון ובניה</t>
  </si>
  <si>
    <t>חומרים לעבודות</t>
  </si>
  <si>
    <t>שכר אחזקה כללית וכבישים</t>
  </si>
  <si>
    <t>אחזקת מערכת החשמל</t>
  </si>
  <si>
    <t>חומרים לרשת החשמל</t>
  </si>
  <si>
    <t>שכר ממונה תחבורה ציבורית</t>
  </si>
  <si>
    <t>הוצאות שונות - ניקוי ניקוזים</t>
  </si>
  <si>
    <t>השתתפות ברשות הניקוז</t>
  </si>
  <si>
    <t>חגיגות וטכסים</t>
  </si>
  <si>
    <t>ביטוח אילמנטרי לרשות</t>
  </si>
  <si>
    <t>ביטוח נושאי משרה</t>
  </si>
  <si>
    <t>השתתפות בתב"רים</t>
  </si>
  <si>
    <t>משכורת מנהל חינוך</t>
  </si>
  <si>
    <t>הוצאות תקשורת טלפון</t>
  </si>
  <si>
    <t>שכר גני חובה (עוזרות)</t>
  </si>
  <si>
    <t>שכ"ד גני חובה</t>
  </si>
  <si>
    <t>אחזקה ותקונים</t>
  </si>
  <si>
    <t>הסעות גני חובה</t>
  </si>
  <si>
    <t>חומרים לגנים</t>
  </si>
  <si>
    <t>השראה לדרמה גן חובה</t>
  </si>
  <si>
    <t>תוכנית קרב</t>
  </si>
  <si>
    <t>שכר תחזוקת גנים</t>
  </si>
  <si>
    <t>גננות עובדות מדינה תקן</t>
  </si>
  <si>
    <t>שכר גנ"י טרום חובה (גננות)</t>
  </si>
  <si>
    <t>שכ"ד גנים טרום חובה</t>
  </si>
  <si>
    <t>חשמל מים חומרי נקיון</t>
  </si>
  <si>
    <t>הסעות גנים טרום חובה</t>
  </si>
  <si>
    <t>השראה לדרמה - גן ט.חובה</t>
  </si>
  <si>
    <t>גננות עובדות מדינה (עלות)</t>
  </si>
  <si>
    <t>שכ"ד מועדנית</t>
  </si>
  <si>
    <t>מזון - ארוחה חמה למועדונית</t>
  </si>
  <si>
    <t>בולים טלפון ומברקים</t>
  </si>
  <si>
    <t>שכ"ד גן טיפולי</t>
  </si>
  <si>
    <t>מנה חמה גן CP</t>
  </si>
  <si>
    <t>הוצאות תקשורת גן טיפולי</t>
  </si>
  <si>
    <t>הוצאות אחרות</t>
  </si>
  <si>
    <t>גן טיפולי CP אוטיזים</t>
  </si>
  <si>
    <t>השאלת ספרים לבתי ספר</t>
  </si>
  <si>
    <t>שכר שרתים - יסודי</t>
  </si>
  <si>
    <t>שכר דירה בי"ס יסודי</t>
  </si>
  <si>
    <t xml:space="preserve"> תיקונים ואחזקה</t>
  </si>
  <si>
    <t>תוכנית תיקשוה מאה 21-יסודי</t>
  </si>
  <si>
    <t>מנב"ס יסודי</t>
  </si>
  <si>
    <t>עב' קבלניות</t>
  </si>
  <si>
    <t>שכר נקיון יסודי</t>
  </si>
  <si>
    <t>שכר מזכירים יסודי</t>
  </si>
  <si>
    <t>שכר פר"ח ומדריכים</t>
  </si>
  <si>
    <t>ניהול עצמי משופר בי"ס אלסלאם</t>
  </si>
  <si>
    <t>ניהול עצמי משופר בי"ס עומר בן אלחטאב</t>
  </si>
  <si>
    <t>ניהול עצמי משופר בי"ס אלמותנבי</t>
  </si>
  <si>
    <t>ציוד פרוייקט פר"ח</t>
  </si>
  <si>
    <t>השתתפות בפרוייקט פר"ח</t>
  </si>
  <si>
    <t>אגרת תלמידי חוץ</t>
  </si>
  <si>
    <t>שכר סייעות כיתתיות</t>
  </si>
  <si>
    <t>שכר ליווי הסעות</t>
  </si>
  <si>
    <t>סייעות צמודות</t>
  </si>
  <si>
    <t>שכר חטי"ב שרתים</t>
  </si>
  <si>
    <t>אחזקה ותיקונים</t>
  </si>
  <si>
    <t>רהוט והחזקתו</t>
  </si>
  <si>
    <t>נייר צילום</t>
  </si>
  <si>
    <t>הוצאות תקשורת</t>
  </si>
  <si>
    <t>תוכנית תיקשוב מאה 21-חט"ב</t>
  </si>
  <si>
    <t>שכר מתרגל חטי"ב</t>
  </si>
  <si>
    <t>שכר נקיון חטי"ב</t>
  </si>
  <si>
    <t>שכר מזכירים חטי"ב</t>
  </si>
  <si>
    <t>שכר לבורנט חטי"ב</t>
  </si>
  <si>
    <t>שכר לבורנט מחשבים חטי"ב</t>
  </si>
  <si>
    <t>שכר ספרנים חטי"ב</t>
  </si>
  <si>
    <t>משכורות על יסודי</t>
  </si>
  <si>
    <t>שכר מזכירים על יסודי</t>
  </si>
  <si>
    <t>שכר שרתים על יסודי</t>
  </si>
  <si>
    <t>שכר עובדי נקיון על יסודי</t>
  </si>
  <si>
    <t>שכר לבורנט על יסודי</t>
  </si>
  <si>
    <t>שכר אחיות על יסודי</t>
  </si>
  <si>
    <t>שכר קב"ט</t>
  </si>
  <si>
    <t>שמירה בבתי ספר</t>
  </si>
  <si>
    <t>שכר מרכז פדגוגי</t>
  </si>
  <si>
    <t>שכ"ד מרכז פדגוג</t>
  </si>
  <si>
    <t>שכר שרות פסיכולוגי</t>
  </si>
  <si>
    <t>שכ"ד מח' פסיכלוגים</t>
  </si>
  <si>
    <t>הדרכות לשרות פסיכולוגי</t>
  </si>
  <si>
    <t>ביטוח תלמידים</t>
  </si>
  <si>
    <t>שכר מועדוניות - אם בית (בית חם)</t>
  </si>
  <si>
    <t>רווחה חינוכית-תוכנית שמיד</t>
  </si>
  <si>
    <t>טלפון בית חם</t>
  </si>
  <si>
    <t>שכר מדריכים מועדוניות</t>
  </si>
  <si>
    <t>מדריכים - רווחה חינוכית בתי ספר</t>
  </si>
  <si>
    <t>מדריכים - מרכז נוער</t>
  </si>
  <si>
    <t>שכר מדריכים-תוכנית שמיד</t>
  </si>
  <si>
    <t>פעולות תוכנית שמיד</t>
  </si>
  <si>
    <t>חשמל, מים וחומרי נקיון מרכז העשרה</t>
  </si>
  <si>
    <t>הוצאות אחרות מרכז העשרה</t>
  </si>
  <si>
    <t>שכר קב"ס</t>
  </si>
  <si>
    <t>תוכנית מנ"ע - טיפול בפרט</t>
  </si>
  <si>
    <t>הסעת תלמידים</t>
  </si>
  <si>
    <t>שכר רכזת צילה</t>
  </si>
  <si>
    <t>פרוייקט צילה</t>
  </si>
  <si>
    <t>פרוייקט ניצנים</t>
  </si>
  <si>
    <t>הוצאות שונות תרבות כללי</t>
  </si>
  <si>
    <t>הוצאות בלתי צפויות</t>
  </si>
  <si>
    <t>שכר ספרייה ציבורית</t>
  </si>
  <si>
    <t>טלפון ומברקים</t>
  </si>
  <si>
    <t>בולים,טלפון ומברקים</t>
  </si>
  <si>
    <t>השתתפות במתנ"ס</t>
  </si>
  <si>
    <t>השתת' מתנ"ס פסטיבל</t>
  </si>
  <si>
    <t>שכ"ד חממה מדעית</t>
  </si>
  <si>
    <t>חשמל, מים וחומרי נקיון</t>
  </si>
  <si>
    <t>מנהל יחידת נוער</t>
  </si>
  <si>
    <t>שכ"ד בית נוער</t>
  </si>
  <si>
    <t>פעילות נוער בטחון פנים  - תוכנית שמיד</t>
  </si>
  <si>
    <t>מדריכים בתוכנית אתגרים</t>
  </si>
  <si>
    <t>שכר ספורט</t>
  </si>
  <si>
    <t>תמיכות חד פעמיות 2016</t>
  </si>
  <si>
    <t>ציוד ספורט</t>
  </si>
  <si>
    <t>הוצ' שונות ספורט</t>
  </si>
  <si>
    <t>תמיכה בקבוצות ספורט</t>
  </si>
  <si>
    <t>השכרת מגרש כדורגל</t>
  </si>
  <si>
    <t>תחזקת מגרש ספורט</t>
  </si>
  <si>
    <t>הוצאות שונות - אתגרים</t>
  </si>
  <si>
    <t>שכר תחנת אם וילד</t>
  </si>
  <si>
    <t>השתתפות במד"א (נט"ן)</t>
  </si>
  <si>
    <t>פעולות לילדים בסיכון-תוכנית שמיד</t>
  </si>
  <si>
    <t>שכ"ד לשכת רווחה</t>
  </si>
  <si>
    <t>כלים ומכשירים מ</t>
  </si>
  <si>
    <t>נושמים לרווחה - כ"א</t>
  </si>
  <si>
    <t>סיוע למשפחות עם ילד</t>
  </si>
  <si>
    <t>מקלטים לנשים מוכות</t>
  </si>
  <si>
    <t>סיוע לנפגעי תאונות דרכים</t>
  </si>
  <si>
    <t>מינהל עיר ללא אלימות</t>
  </si>
  <si>
    <t>שכר תוכנית שמיד-רווחה</t>
  </si>
  <si>
    <t>טיפול בילד בסיכון-תוכנית שמיד</t>
  </si>
  <si>
    <t>שכ"ד בית קשיש</t>
  </si>
  <si>
    <t>הוצאות תקשורת - טלפון</t>
  </si>
  <si>
    <t>טיפול בזקן בקהילה</t>
  </si>
  <si>
    <t>שכונות תומכות</t>
  </si>
  <si>
    <t>טיפול בקהילה - א.ותיק</t>
  </si>
  <si>
    <t>שכר בית קשיש</t>
  </si>
  <si>
    <t>סידור מפגרים במוסדות</t>
  </si>
  <si>
    <t>מעש"ים</t>
  </si>
  <si>
    <t>נופשונים למפגר</t>
  </si>
  <si>
    <t>דמי לווי לעוור</t>
  </si>
  <si>
    <t>מפעל תעסוקה ומועדון</t>
  </si>
  <si>
    <t>מעון יום שיקומי</t>
  </si>
  <si>
    <t>הסעות למעון יום שיקומי</t>
  </si>
  <si>
    <t>ליווי למעון יום שיקומי</t>
  </si>
  <si>
    <t>שהות במקלט לנערות</t>
  </si>
  <si>
    <t>שכר מתאם סמים</t>
  </si>
  <si>
    <t>בדיקות משתמשי סמים</t>
  </si>
  <si>
    <t>טיפול בסמים - הרשות למלחמה בסמים 2016</t>
  </si>
  <si>
    <t>רכזת תעסוקה יישובית - עתיד בטוח</t>
  </si>
  <si>
    <t>פרויקט כנפיים של קרמבו</t>
  </si>
  <si>
    <t>עתיד בטוח - ביטוח לאומי</t>
  </si>
  <si>
    <t>שרותי דת שונים</t>
  </si>
  <si>
    <t>שכר עובדי מים וביוב</t>
  </si>
  <si>
    <t>השתתפות בתב"ר 106 - מפעל מוגן</t>
  </si>
  <si>
    <t>משכורות פנסיה</t>
  </si>
  <si>
    <t>הוצ' משנים קודמות</t>
  </si>
  <si>
    <t xml:space="preserve">הוצ' חד פעמיות </t>
  </si>
  <si>
    <t>הוצאה חד פעמית מקבילה למענק חד פעמי</t>
  </si>
  <si>
    <t>מענק כסוי גרעון</t>
  </si>
  <si>
    <t>מלגות לסטודנטים</t>
  </si>
  <si>
    <t>ביצוע 1-10/17</t>
  </si>
  <si>
    <t>שם</t>
  </si>
  <si>
    <t>תוספת משרה 100% מנהל מח' חינוך בעלות שנתית 320,000 ₪</t>
  </si>
  <si>
    <t>matching</t>
  </si>
  <si>
    <t>הוצאות מותנות - תקציב לשנת 2018</t>
  </si>
  <si>
    <t>סל קולות קוראים</t>
  </si>
  <si>
    <t>הנחות ארנונה (הכנסה)</t>
  </si>
  <si>
    <t>הנחות ארנונה (הוצאות)</t>
  </si>
  <si>
    <t xml:space="preserve">ההפחתה שנקבעה ע"י משרד הפנים בסך 1,514 א' ₪ </t>
  </si>
  <si>
    <t>עפ"י החלטת וועדת המעקב יש לתקצב מלא</t>
  </si>
  <si>
    <t xml:space="preserve">הוחלט כי לתקצב 50% במענק האיזון והיתרה לתקצב </t>
  </si>
  <si>
    <t xml:space="preserve">כהוצאות מותנות </t>
  </si>
  <si>
    <t>העבר להוצאות מותנות</t>
  </si>
  <si>
    <t>להפחית לפי תוכנית תיק איחוד</t>
  </si>
  <si>
    <t>תוספת 10% עפ"י בקשת פזית עיצחק</t>
  </si>
  <si>
    <t>שכר מקודם 2.18%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</si>
</sst>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 * #,##0.00_ ;_ * \-#,##0.00_ ;_ * &quot;-&quot;??_ ;_ @_ "/>
    <numFmt numFmtId="167" formatCode="[Blue]&quot;[4]&quot;* #,##0_ ;[Red]&quot;[4]&quot;* _ \(#,##0\);\ \ \ \ &quot;-     [4]&quot;"/>
    <numFmt numFmtId="168" formatCode="d\-m/yyyy"/>
    <numFmt numFmtId="169" formatCode="_-* #,##0_-;\-* #,##0_-;_-* &quot;-&quot;??_-;_-@_-"/>
    <numFmt numFmtId="170" formatCode="_ * #,##0_ ;_ * \-#,##0_ ;_ * &quot;-&quot;??_ ;_ @_ "/>
    <numFmt numFmtId="171" formatCode="[Blue]&quot;*&quot;* #,##0_ ;[Red]&quot;*&quot;* _ \(#,##0\);\ \ \ \ &quot;-&quot;"/>
    <numFmt numFmtId="172" formatCode="[Blue]&quot;**&quot;* #,##0_ ;[Red]&quot;**&quot;* _ \(#,##0\);\ \ \ \ &quot;-     **&quot;"/>
    <numFmt numFmtId="173" formatCode="[Blue]&quot;[1]&quot;* #,##0_ ;[Red]&quot;[1]&quot;* _ \(#,##0\);\ \ \ \ &quot;-     [1]&quot;"/>
    <numFmt numFmtId="174" formatCode="[Blue]&quot;[2]&quot;* #,##0_ ;[Red]&quot;[2]&quot;* _ \(#,##0\);\ \ \ \ &quot;-     [2]&quot;"/>
    <numFmt numFmtId="175" formatCode="[Blue]&quot;[3]&quot;* #,##0_ ;[Red]&quot;[3]&quot;* _ \(#,##0\);\ \ \ \ &quot;-     [3]&quot;"/>
    <numFmt numFmtId="176" formatCode="[Blue]&quot;[5]&quot;* #,##0_ ;[Red]&quot;[5]&quot;* _ \(#,##0\);\ \ \ \ &quot;-     [5]&quot;"/>
    <numFmt numFmtId="177" formatCode="#,##0;\(#,##0\)"/>
    <numFmt numFmtId="178" formatCode="#,##0%;\(#,##0\)%"/>
    <numFmt numFmtId="179" formatCode="_-&quot;$&quot;* #,##0.000_-;\-&quot;$&quot;* #,##0.000_-;_-&quot;$&quot;* &quot;-&quot;??_-;_-@_-"/>
    <numFmt numFmtId="180" formatCode="#,##0_ ;[Red]\-#,##0\ "/>
  </numFmts>
  <fonts count="46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  <charset val="177"/>
    </font>
    <font>
      <b/>
      <u/>
      <sz val="16"/>
      <name val="Arial"/>
      <family val="2"/>
      <charset val="177"/>
    </font>
    <font>
      <b/>
      <sz val="12"/>
      <name val="Arial"/>
      <family val="2"/>
      <charset val="177"/>
    </font>
    <font>
      <b/>
      <u/>
      <sz val="12"/>
      <name val="Arial"/>
      <family val="2"/>
      <charset val="177"/>
    </font>
    <font>
      <b/>
      <u val="singleAccounting"/>
      <sz val="9"/>
      <name val="Arial"/>
      <family val="2"/>
    </font>
    <font>
      <sz val="11"/>
      <name val="David"/>
      <family val="2"/>
      <charset val="177"/>
    </font>
    <font>
      <sz val="12"/>
      <name val="David"/>
      <family val="2"/>
      <charset val="177"/>
    </font>
    <font>
      <sz val="10"/>
      <name val="Arial"/>
      <family val="2"/>
      <charset val="177"/>
    </font>
    <font>
      <sz val="11"/>
      <color indexed="8"/>
      <name val="Calibri"/>
      <family val="2"/>
      <charset val="177"/>
    </font>
    <font>
      <sz val="10"/>
      <color indexed="8"/>
      <name val="MS Sans Serif"/>
      <family val="2"/>
      <charset val="177"/>
    </font>
    <font>
      <sz val="8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u/>
      <sz val="10"/>
      <color indexed="8"/>
      <name val="Arial (Hebrew)"/>
      <family val="2"/>
      <charset val="177"/>
    </font>
    <font>
      <b/>
      <sz val="12"/>
      <name val="Arial (Hebrew)"/>
      <family val="2"/>
      <charset val="177"/>
    </font>
    <font>
      <b/>
      <sz val="14"/>
      <color indexed="9"/>
      <name val="Arial"/>
      <family val="2"/>
      <charset val="177"/>
    </font>
    <font>
      <sz val="10"/>
      <color indexed="26"/>
      <name val="Arial"/>
      <family val="2"/>
      <charset val="177"/>
    </font>
    <font>
      <sz val="11"/>
      <color indexed="8"/>
      <name val="Arial"/>
      <family val="2"/>
      <charset val="177"/>
    </font>
    <font>
      <b/>
      <sz val="18"/>
      <name val="David"/>
      <family val="2"/>
      <charset val="177"/>
    </font>
    <font>
      <b/>
      <sz val="12"/>
      <name val="David"/>
      <family val="2"/>
      <charset val="177"/>
    </font>
    <font>
      <b/>
      <sz val="11"/>
      <name val="David Transparent"/>
      <charset val="177"/>
    </font>
    <font>
      <b/>
      <u/>
      <sz val="14"/>
      <name val="David"/>
      <family val="2"/>
      <charset val="177"/>
    </font>
    <font>
      <b/>
      <u/>
      <sz val="12"/>
      <name val="David"/>
      <family val="2"/>
      <charset val="177"/>
    </font>
    <font>
      <b/>
      <u/>
      <sz val="11"/>
      <color indexed="8"/>
      <name val="David"/>
      <family val="2"/>
      <charset val="177"/>
    </font>
    <font>
      <sz val="8"/>
      <name val="Arial (Hebrew)"/>
      <family val="2"/>
      <charset val="177"/>
    </font>
    <font>
      <b/>
      <sz val="9"/>
      <name val="Arial"/>
      <family val="2"/>
      <charset val="177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</font>
    <font>
      <u/>
      <sz val="11"/>
      <color theme="1"/>
      <name val="Calibri"/>
      <family val="2"/>
      <charset val="177"/>
      <scheme val="minor"/>
    </font>
    <font>
      <b/>
      <sz val="9"/>
      <color rgb="FFFF0000"/>
      <name val="Arial"/>
      <family val="2"/>
    </font>
    <font>
      <sz val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77"/>
      <scheme val="minor"/>
    </font>
    <font>
      <b/>
      <sz val="11"/>
      <name val="Calibri"/>
      <family val="2"/>
      <scheme val="minor"/>
    </font>
    <font>
      <b/>
      <sz val="9"/>
      <color rgb="FFFF0000"/>
      <name val="Arial"/>
      <family val="2"/>
      <charset val="177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B0F0"/>
      <name val="Arial"/>
      <family val="2"/>
      <charset val="177"/>
    </font>
    <font>
      <b/>
      <sz val="11"/>
      <color rgb="FF00B0F0"/>
      <name val="Calibri"/>
      <family val="2"/>
      <charset val="177"/>
      <scheme val="minor"/>
    </font>
    <font>
      <sz val="11"/>
      <color rgb="FF00B0F0"/>
      <name val="Calibri"/>
      <family val="2"/>
      <charset val="177"/>
      <scheme val="minor"/>
    </font>
    <font>
      <b/>
      <sz val="9"/>
      <color rgb="FF00B0F0"/>
      <name val="Arial"/>
      <family val="2"/>
    </font>
    <font>
      <sz val="11"/>
      <color rgb="FF00B0F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36"/>
      </left>
      <right style="thin">
        <color indexed="36"/>
      </right>
      <top style="thin">
        <color indexed="36"/>
      </top>
      <bottom style="thin">
        <color indexed="36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59"/>
      </top>
      <bottom style="double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/>
      <diagonal/>
    </border>
    <border>
      <left style="thick">
        <color indexed="56"/>
      </left>
      <right style="thick">
        <color indexed="56"/>
      </right>
      <top style="thick">
        <color indexed="56"/>
      </top>
      <bottom style="thick">
        <color indexed="56"/>
      </bottom>
      <diagonal/>
    </border>
    <border>
      <left/>
      <right style="thick">
        <color indexed="56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58"/>
      </top>
      <bottom style="dashed">
        <color indexed="5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>
      <alignment readingOrder="2"/>
    </xf>
    <xf numFmtId="172" fontId="11" fillId="0" borderId="0">
      <alignment readingOrder="2"/>
    </xf>
    <xf numFmtId="171" fontId="10" fillId="0" borderId="0">
      <alignment readingOrder="2"/>
    </xf>
    <xf numFmtId="171" fontId="10" fillId="0" borderId="0">
      <alignment readingOrder="2"/>
    </xf>
    <xf numFmtId="173" fontId="11" fillId="0" borderId="0">
      <alignment readingOrder="2"/>
    </xf>
    <xf numFmtId="174" fontId="11" fillId="0" borderId="0">
      <alignment readingOrder="2"/>
    </xf>
    <xf numFmtId="175" fontId="11" fillId="0" borderId="0">
      <alignment readingOrder="2"/>
    </xf>
    <xf numFmtId="167" fontId="11" fillId="0" borderId="0">
      <alignment readingOrder="2"/>
    </xf>
    <xf numFmtId="176" fontId="11" fillId="0" borderId="0">
      <alignment readingOrder="2"/>
    </xf>
    <xf numFmtId="177" fontId="12" fillId="2" borderId="1" applyFont="0" applyBorder="0">
      <alignment horizontal="right" vertical="center" wrapText="1"/>
    </xf>
    <xf numFmtId="166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7" fontId="1" fillId="2" borderId="2" applyBorder="0" applyAlignment="0"/>
    <xf numFmtId="178" fontId="1" fillId="2" borderId="2"/>
    <xf numFmtId="164" fontId="14" fillId="0" borderId="0" applyFont="0" applyFill="0" applyBorder="0" applyAlignment="0" applyProtection="0"/>
    <xf numFmtId="0" fontId="12" fillId="2" borderId="0"/>
    <xf numFmtId="177" fontId="1" fillId="3" borderId="3"/>
    <xf numFmtId="38" fontId="15" fillId="4" borderId="0" applyNumberFormat="0" applyBorder="0" applyAlignment="0" applyProtection="0"/>
    <xf numFmtId="10" fontId="15" fillId="5" borderId="4" applyNumberFormat="0" applyBorder="0" applyAlignment="0" applyProtection="0"/>
    <xf numFmtId="177" fontId="1" fillId="6" borderId="2">
      <protection locked="0"/>
    </xf>
    <xf numFmtId="0" fontId="12" fillId="7" borderId="0">
      <alignment horizontal="right" vertical="center" readingOrder="2"/>
    </xf>
    <xf numFmtId="0" fontId="16" fillId="8" borderId="5">
      <alignment horizontal="center" vertical="center" wrapText="1"/>
      <protection hidden="1"/>
    </xf>
    <xf numFmtId="0" fontId="1" fillId="7" borderId="6">
      <protection hidden="1"/>
    </xf>
    <xf numFmtId="0" fontId="12" fillId="7" borderId="7">
      <alignment horizontal="right" vertical="center" readingOrder="2"/>
    </xf>
    <xf numFmtId="0" fontId="17" fillId="7" borderId="7" applyBorder="0">
      <alignment horizontal="right" vertical="center"/>
    </xf>
    <xf numFmtId="0" fontId="18" fillId="7" borderId="7">
      <alignment horizontal="right" vertical="center" wrapText="1"/>
    </xf>
    <xf numFmtId="0" fontId="19" fillId="9" borderId="8">
      <alignment horizontal="center" vertical="center"/>
      <protection hidden="1"/>
    </xf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20" fillId="5" borderId="0"/>
    <xf numFmtId="0" fontId="1" fillId="5" borderId="9">
      <protection hidden="1"/>
    </xf>
    <xf numFmtId="9" fontId="30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0" fontId="1" fillId="5" borderId="10">
      <alignment vertical="center"/>
    </xf>
    <xf numFmtId="177" fontId="1" fillId="5" borderId="11"/>
    <xf numFmtId="178" fontId="1" fillId="5" borderId="12"/>
    <xf numFmtId="0" fontId="21" fillId="10" borderId="13" applyNumberFormat="0" applyFont="0" applyAlignment="0" applyProtection="0"/>
    <xf numFmtId="0" fontId="22" fillId="0" borderId="0">
      <alignment horizontal="centerContinuous" readingOrder="2"/>
    </xf>
    <xf numFmtId="0" fontId="22" fillId="0" borderId="0">
      <alignment horizontal="centerContinuous" readingOrder="2"/>
    </xf>
    <xf numFmtId="0" fontId="22" fillId="0" borderId="0">
      <alignment horizontal="centerContinuous" readingOrder="2"/>
    </xf>
    <xf numFmtId="0" fontId="23" fillId="0" borderId="0">
      <alignment horizontal="right" vertical="center" readingOrder="2"/>
    </xf>
    <xf numFmtId="0" fontId="24" fillId="0" borderId="0">
      <alignment horizontal="right" vertical="center" readingOrder="2"/>
    </xf>
    <xf numFmtId="0" fontId="25" fillId="0" borderId="0">
      <alignment horizontal="right" vertical="center" readingOrder="2"/>
    </xf>
    <xf numFmtId="0" fontId="26" fillId="0" borderId="0">
      <alignment readingOrder="2"/>
    </xf>
    <xf numFmtId="0" fontId="27" fillId="0" borderId="0">
      <alignment readingOrder="2"/>
    </xf>
    <xf numFmtId="14" fontId="28" fillId="0" borderId="0">
      <alignment readingOrder="2"/>
    </xf>
  </cellStyleXfs>
  <cellXfs count="127">
    <xf numFmtId="0" fontId="0" fillId="0" borderId="0" xfId="0"/>
    <xf numFmtId="0" fontId="2" fillId="0" borderId="0" xfId="40" applyFont="1"/>
    <xf numFmtId="0" fontId="3" fillId="0" borderId="0" xfId="47" applyFont="1"/>
    <xf numFmtId="0" fontId="3" fillId="0" borderId="0" xfId="47" applyFont="1" applyAlignment="1">
      <alignment horizontal="right"/>
    </xf>
    <xf numFmtId="0" fontId="2" fillId="0" borderId="4" xfId="40" applyFont="1" applyBorder="1"/>
    <xf numFmtId="0" fontId="4" fillId="0" borderId="4" xfId="47" applyFont="1" applyBorder="1" applyAlignment="1">
      <alignment horizontal="right"/>
    </xf>
    <xf numFmtId="0" fontId="4" fillId="0" borderId="4" xfId="47" applyFont="1" applyBorder="1" applyAlignment="1"/>
    <xf numFmtId="0" fontId="0" fillId="0" borderId="4" xfId="0" applyBorder="1"/>
    <xf numFmtId="0" fontId="4" fillId="0" borderId="4" xfId="47" applyFont="1" applyBorder="1" applyAlignment="1">
      <alignment horizontal="right" vertical="center" wrapText="1"/>
    </xf>
    <xf numFmtId="0" fontId="3" fillId="0" borderId="4" xfId="47" applyFont="1" applyBorder="1" applyAlignment="1"/>
    <xf numFmtId="0" fontId="2" fillId="0" borderId="4" xfId="40" applyFont="1" applyFill="1" applyBorder="1"/>
    <xf numFmtId="0" fontId="4" fillId="0" borderId="4" xfId="47" applyFont="1" applyFill="1" applyBorder="1" applyAlignment="1">
      <alignment horizontal="right"/>
    </xf>
    <xf numFmtId="0" fontId="2" fillId="0" borderId="0" xfId="40" applyFont="1" applyFill="1"/>
    <xf numFmtId="3" fontId="5" fillId="0" borderId="0" xfId="16" applyNumberFormat="1" applyFont="1" applyFill="1" applyAlignment="1">
      <alignment horizontal="center" vertical="center"/>
    </xf>
    <xf numFmtId="0" fontId="2" fillId="0" borderId="0" xfId="40" applyFont="1" applyFill="1" applyAlignment="1">
      <alignment horizontal="center" vertical="center"/>
    </xf>
    <xf numFmtId="3" fontId="5" fillId="0" borderId="0" xfId="16" applyNumberFormat="1" applyFont="1" applyFill="1" applyBorder="1" applyAlignment="1">
      <alignment horizontal="center" vertical="center"/>
    </xf>
    <xf numFmtId="0" fontId="7" fillId="0" borderId="0" xfId="40" applyFont="1" applyFill="1" applyAlignment="1">
      <alignment horizontal="center"/>
    </xf>
    <xf numFmtId="0" fontId="7" fillId="0" borderId="0" xfId="40" applyFont="1" applyFill="1" applyAlignment="1">
      <alignment horizontal="center" vertical="center"/>
    </xf>
    <xf numFmtId="0" fontId="7" fillId="0" borderId="0" xfId="40" applyFont="1" applyFill="1" applyBorder="1" applyAlignment="1">
      <alignment horizontal="center" vertical="center"/>
    </xf>
    <xf numFmtId="0" fontId="4" fillId="0" borderId="0" xfId="47" applyFont="1"/>
    <xf numFmtId="3" fontId="4" fillId="0" borderId="0" xfId="22" applyNumberFormat="1" applyFont="1" applyFill="1" applyAlignment="1">
      <alignment horizontal="center" vertical="center"/>
    </xf>
    <xf numFmtId="3" fontId="4" fillId="0" borderId="0" xfId="22" applyNumberFormat="1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3" fontId="4" fillId="0" borderId="0" xfId="22" applyNumberFormat="1" applyFont="1" applyFill="1" applyBorder="1" applyAlignment="1">
      <alignment horizontal="center" vertical="center"/>
    </xf>
    <xf numFmtId="3" fontId="4" fillId="0" borderId="4" xfId="22" applyNumberFormat="1" applyFont="1" applyFill="1" applyBorder="1" applyAlignment="1">
      <alignment horizontal="center" vertical="center" wrapText="1"/>
    </xf>
    <xf numFmtId="49" fontId="4" fillId="0" borderId="4" xfId="22" applyNumberFormat="1" applyFont="1" applyFill="1" applyBorder="1" applyAlignment="1">
      <alignment horizontal="center" vertical="center" wrapText="1"/>
    </xf>
    <xf numFmtId="0" fontId="4" fillId="0" borderId="4" xfId="47" applyFont="1" applyBorder="1" applyAlignment="1">
      <alignment horizontal="center" vertical="center" wrapText="1"/>
    </xf>
    <xf numFmtId="3" fontId="4" fillId="0" borderId="4" xfId="22" applyNumberFormat="1" applyFont="1" applyBorder="1" applyAlignment="1">
      <alignment horizontal="center" vertical="center" wrapText="1"/>
    </xf>
    <xf numFmtId="3" fontId="3" fillId="0" borderId="0" xfId="22" applyNumberFormat="1" applyFont="1" applyFill="1" applyAlignment="1">
      <alignment horizontal="center" vertical="center"/>
    </xf>
    <xf numFmtId="1" fontId="3" fillId="0" borderId="0" xfId="22" applyNumberFormat="1" applyFont="1" applyFill="1" applyAlignment="1">
      <alignment horizontal="center" vertical="center"/>
    </xf>
    <xf numFmtId="168" fontId="3" fillId="0" borderId="0" xfId="22" applyNumberFormat="1" applyFont="1" applyFill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169" fontId="4" fillId="0" borderId="0" xfId="22" applyNumberFormat="1" applyFont="1" applyAlignment="1">
      <alignment horizontal="center" vertical="center"/>
    </xf>
    <xf numFmtId="170" fontId="4" fillId="0" borderId="14" xfId="15" applyNumberFormat="1" applyFont="1" applyBorder="1" applyAlignment="1">
      <alignment horizontal="center" vertical="center"/>
    </xf>
    <xf numFmtId="170" fontId="4" fillId="0" borderId="4" xfId="15" applyNumberFormat="1" applyFont="1" applyFill="1" applyBorder="1" applyAlignment="1">
      <alignment horizontal="center" vertical="center"/>
    </xf>
    <xf numFmtId="170" fontId="4" fillId="0" borderId="4" xfId="15" applyNumberFormat="1" applyFont="1" applyBorder="1" applyAlignment="1">
      <alignment horizontal="center" vertical="center"/>
    </xf>
    <xf numFmtId="10" fontId="4" fillId="0" borderId="4" xfId="50" applyNumberFormat="1" applyFont="1" applyBorder="1" applyAlignment="1">
      <alignment horizontal="center" vertical="center"/>
    </xf>
    <xf numFmtId="170" fontId="4" fillId="11" borderId="14" xfId="15" applyNumberFormat="1" applyFont="1" applyFill="1" applyBorder="1" applyAlignment="1">
      <alignment horizontal="center" vertical="center"/>
    </xf>
    <xf numFmtId="170" fontId="4" fillId="11" borderId="4" xfId="15" applyNumberFormat="1" applyFont="1" applyFill="1" applyBorder="1" applyAlignment="1">
      <alignment horizontal="center" vertical="center"/>
    </xf>
    <xf numFmtId="170" fontId="4" fillId="0" borderId="0" xfId="15" applyNumberFormat="1" applyFont="1" applyFill="1" applyBorder="1" applyAlignment="1">
      <alignment horizontal="center" vertical="center"/>
    </xf>
    <xf numFmtId="170" fontId="4" fillId="0" borderId="0" xfId="15" applyNumberFormat="1" applyFont="1" applyFill="1" applyAlignment="1">
      <alignment horizontal="center" vertical="center"/>
    </xf>
    <xf numFmtId="170" fontId="4" fillId="0" borderId="0" xfId="15" applyNumberFormat="1" applyFont="1" applyBorder="1" applyAlignment="1">
      <alignment horizontal="center" vertical="center"/>
    </xf>
    <xf numFmtId="170" fontId="4" fillId="0" borderId="0" xfId="15" applyNumberFormat="1" applyFont="1" applyAlignment="1">
      <alignment horizontal="center" vertical="center"/>
    </xf>
    <xf numFmtId="0" fontId="0" fillId="0" borderId="0" xfId="0" applyBorder="1"/>
    <xf numFmtId="170" fontId="4" fillId="12" borderId="15" xfId="15" applyNumberFormat="1" applyFont="1" applyFill="1" applyBorder="1" applyAlignment="1">
      <alignment horizontal="center" vertical="center"/>
    </xf>
    <xf numFmtId="170" fontId="4" fillId="12" borderId="16" xfId="15" applyNumberFormat="1" applyFont="1" applyFill="1" applyBorder="1" applyAlignment="1">
      <alignment horizontal="center" vertical="center"/>
    </xf>
    <xf numFmtId="0" fontId="32" fillId="0" borderId="0" xfId="0" applyFont="1"/>
    <xf numFmtId="170" fontId="4" fillId="13" borderId="14" xfId="15" applyNumberFormat="1" applyFont="1" applyFill="1" applyBorder="1" applyAlignment="1">
      <alignment horizontal="center" vertical="center"/>
    </xf>
    <xf numFmtId="170" fontId="4" fillId="13" borderId="4" xfId="15" applyNumberFormat="1" applyFont="1" applyFill="1" applyBorder="1" applyAlignment="1">
      <alignment horizontal="center" vertical="center"/>
    </xf>
    <xf numFmtId="3" fontId="0" fillId="0" borderId="0" xfId="0" applyNumberFormat="1"/>
    <xf numFmtId="170" fontId="9" fillId="0" borderId="0" xfId="15" applyNumberFormat="1" applyFont="1" applyBorder="1" applyAlignment="1">
      <alignment horizontal="center" vertical="center"/>
    </xf>
    <xf numFmtId="170" fontId="33" fillId="0" borderId="14" xfId="15" applyNumberFormat="1" applyFont="1" applyFill="1" applyBorder="1" applyAlignment="1">
      <alignment horizontal="center" vertical="center"/>
    </xf>
    <xf numFmtId="170" fontId="33" fillId="0" borderId="4" xfId="15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47" applyFont="1"/>
    <xf numFmtId="3" fontId="5" fillId="0" borderId="0" xfId="22" applyNumberFormat="1" applyFont="1" applyFill="1" applyAlignment="1">
      <alignment horizontal="center" vertical="center"/>
    </xf>
    <xf numFmtId="0" fontId="7" fillId="0" borderId="0" xfId="47" applyFont="1" applyFill="1" applyAlignment="1">
      <alignment horizontal="center" vertical="center"/>
    </xf>
    <xf numFmtId="0" fontId="2" fillId="0" borderId="0" xfId="47" applyFont="1" applyAlignment="1">
      <alignment horizontal="center" vertical="center"/>
    </xf>
    <xf numFmtId="3" fontId="5" fillId="0" borderId="0" xfId="22" applyNumberFormat="1" applyFont="1" applyAlignment="1">
      <alignment horizontal="center" vertical="center"/>
    </xf>
    <xf numFmtId="3" fontId="7" fillId="0" borderId="0" xfId="22" applyNumberFormat="1" applyFont="1" applyBorder="1" applyAlignment="1">
      <alignment horizontal="center" vertical="center"/>
    </xf>
    <xf numFmtId="0" fontId="7" fillId="0" borderId="0" xfId="47" applyFont="1" applyFill="1" applyBorder="1" applyAlignment="1">
      <alignment horizontal="center" vertical="center"/>
    </xf>
    <xf numFmtId="165" fontId="7" fillId="0" borderId="0" xfId="22" applyNumberFormat="1" applyFont="1" applyFill="1" applyAlignment="1">
      <alignment horizontal="center" vertical="center"/>
    </xf>
    <xf numFmtId="165" fontId="7" fillId="0" borderId="0" xfId="22" applyNumberFormat="1" applyFont="1" applyFill="1" applyBorder="1" applyAlignment="1">
      <alignment horizontal="center" vertical="center"/>
    </xf>
    <xf numFmtId="165" fontId="0" fillId="0" borderId="0" xfId="0" applyNumberFormat="1"/>
    <xf numFmtId="3" fontId="5" fillId="0" borderId="0" xfId="16" applyNumberFormat="1" applyFont="1" applyAlignment="1">
      <alignment horizontal="center" vertical="center"/>
    </xf>
    <xf numFmtId="0" fontId="2" fillId="0" borderId="0" xfId="40" applyFont="1" applyAlignment="1">
      <alignment horizontal="center" vertical="center"/>
    </xf>
    <xf numFmtId="9" fontId="5" fillId="0" borderId="0" xfId="52" applyFont="1" applyAlignment="1">
      <alignment horizontal="center" vertical="center"/>
    </xf>
    <xf numFmtId="9" fontId="5" fillId="0" borderId="0" xfId="52" applyFont="1" applyFill="1" applyBorder="1" applyAlignment="1">
      <alignment horizontal="center" vertical="center"/>
    </xf>
    <xf numFmtId="9" fontId="5" fillId="0" borderId="0" xfId="5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4" xfId="0" applyFont="1" applyBorder="1"/>
    <xf numFmtId="0" fontId="36" fillId="0" borderId="4" xfId="0" applyFont="1" applyBorder="1"/>
    <xf numFmtId="166" fontId="36" fillId="0" borderId="4" xfId="15" applyFont="1" applyBorder="1"/>
    <xf numFmtId="0" fontId="34" fillId="0" borderId="0" xfId="0" applyFont="1"/>
    <xf numFmtId="0" fontId="34" fillId="0" borderId="4" xfId="0" applyFont="1" applyBorder="1"/>
    <xf numFmtId="166" fontId="37" fillId="0" borderId="4" xfId="15" applyFont="1" applyFill="1" applyBorder="1"/>
    <xf numFmtId="0" fontId="4" fillId="0" borderId="0" xfId="47" applyFont="1" applyAlignment="1">
      <alignment horizontal="right"/>
    </xf>
    <xf numFmtId="0" fontId="33" fillId="0" borderId="0" xfId="47" applyFont="1" applyAlignment="1">
      <alignment horizontal="right"/>
    </xf>
    <xf numFmtId="0" fontId="38" fillId="0" borderId="0" xfId="47" applyFont="1" applyAlignment="1">
      <alignment horizontal="right"/>
    </xf>
    <xf numFmtId="0" fontId="29" fillId="0" borderId="4" xfId="47" applyFont="1" applyBorder="1" applyAlignment="1">
      <alignment horizontal="right"/>
    </xf>
    <xf numFmtId="0" fontId="29" fillId="0" borderId="4" xfId="47" applyFont="1" applyBorder="1" applyAlignment="1"/>
    <xf numFmtId="10" fontId="0" fillId="0" borderId="0" xfId="0" applyNumberFormat="1"/>
    <xf numFmtId="10" fontId="4" fillId="0" borderId="0" xfId="15" applyNumberFormat="1" applyFont="1" applyFill="1" applyBorder="1" applyAlignment="1">
      <alignment horizontal="right"/>
    </xf>
    <xf numFmtId="10" fontId="0" fillId="0" borderId="0" xfId="0" applyNumberFormat="1" applyBorder="1"/>
    <xf numFmtId="10" fontId="32" fillId="0" borderId="0" xfId="0" applyNumberFormat="1" applyFont="1"/>
    <xf numFmtId="10" fontId="0" fillId="0" borderId="0" xfId="0" applyNumberFormat="1" applyFill="1"/>
    <xf numFmtId="10" fontId="0" fillId="0" borderId="0" xfId="0" applyNumberFormat="1" applyAlignment="1"/>
    <xf numFmtId="10" fontId="0" fillId="0" borderId="4" xfId="0" applyNumberFormat="1" applyBorder="1"/>
    <xf numFmtId="10" fontId="0" fillId="0" borderId="4" xfId="0" applyNumberFormat="1" applyBorder="1" applyAlignment="1"/>
    <xf numFmtId="166" fontId="30" fillId="0" borderId="0" xfId="15" applyFont="1"/>
    <xf numFmtId="166" fontId="30" fillId="0" borderId="4" xfId="15" applyFont="1" applyBorder="1"/>
    <xf numFmtId="0" fontId="4" fillId="14" borderId="4" xfId="47" applyFont="1" applyFill="1" applyBorder="1" applyAlignment="1">
      <alignment horizontal="right"/>
    </xf>
    <xf numFmtId="0" fontId="0" fillId="14" borderId="0" xfId="0" applyFill="1"/>
    <xf numFmtId="0" fontId="39" fillId="0" borderId="4" xfId="0" applyFont="1" applyBorder="1"/>
    <xf numFmtId="0" fontId="39" fillId="0" borderId="0" xfId="0" applyFont="1"/>
    <xf numFmtId="10" fontId="0" fillId="14" borderId="4" xfId="0" applyNumberFormat="1" applyFill="1" applyBorder="1"/>
    <xf numFmtId="166" fontId="35" fillId="0" borderId="4" xfId="15" applyFont="1" applyBorder="1"/>
    <xf numFmtId="166" fontId="37" fillId="0" borderId="4" xfId="15" applyFont="1" applyBorder="1"/>
    <xf numFmtId="166" fontId="30" fillId="0" borderId="4" xfId="15" applyFont="1" applyBorder="1"/>
    <xf numFmtId="166" fontId="39" fillId="0" borderId="4" xfId="15" applyFont="1" applyBorder="1"/>
    <xf numFmtId="166" fontId="30" fillId="0" borderId="0" xfId="15" applyFont="1"/>
    <xf numFmtId="166" fontId="36" fillId="0" borderId="4" xfId="15" applyFont="1" applyFill="1" applyBorder="1"/>
    <xf numFmtId="166" fontId="34" fillId="0" borderId="4" xfId="15" applyFont="1" applyBorder="1"/>
    <xf numFmtId="166" fontId="34" fillId="0" borderId="0" xfId="15" applyFont="1"/>
    <xf numFmtId="166" fontId="36" fillId="15" borderId="4" xfId="15" applyFont="1" applyFill="1" applyBorder="1"/>
    <xf numFmtId="0" fontId="29" fillId="0" borderId="0" xfId="47" applyFont="1" applyAlignment="1">
      <alignment horizontal="right"/>
    </xf>
    <xf numFmtId="0" fontId="40" fillId="0" borderId="4" xfId="0" applyFont="1" applyBorder="1"/>
    <xf numFmtId="166" fontId="40" fillId="0" borderId="4" xfId="15" applyFont="1" applyBorder="1"/>
    <xf numFmtId="0" fontId="40" fillId="0" borderId="0" xfId="0" applyFont="1"/>
    <xf numFmtId="9" fontId="4" fillId="0" borderId="17" xfId="50" applyFont="1" applyFill="1" applyBorder="1" applyAlignment="1">
      <alignment horizontal="center" vertical="center"/>
    </xf>
    <xf numFmtId="170" fontId="4" fillId="13" borderId="18" xfId="15" applyNumberFormat="1" applyFont="1" applyFill="1" applyBorder="1" applyAlignment="1">
      <alignment horizontal="center" vertical="center"/>
    </xf>
    <xf numFmtId="9" fontId="4" fillId="0" borderId="0" xfId="50" applyFont="1" applyFill="1" applyBorder="1" applyAlignment="1">
      <alignment horizontal="center" vertical="center"/>
    </xf>
    <xf numFmtId="0" fontId="41" fillId="0" borderId="4" xfId="47" applyFont="1" applyBorder="1" applyAlignment="1"/>
    <xf numFmtId="0" fontId="42" fillId="0" borderId="4" xfId="0" applyFont="1" applyBorder="1"/>
    <xf numFmtId="166" fontId="42" fillId="0" borderId="4" xfId="15" applyFont="1" applyBorder="1"/>
    <xf numFmtId="0" fontId="43" fillId="0" borderId="0" xfId="0" applyFont="1"/>
    <xf numFmtId="0" fontId="44" fillId="0" borderId="0" xfId="47" applyFont="1" applyAlignment="1">
      <alignment horizontal="right"/>
    </xf>
    <xf numFmtId="0" fontId="45" fillId="0" borderId="4" xfId="0" applyFont="1" applyBorder="1"/>
    <xf numFmtId="166" fontId="45" fillId="0" borderId="4" xfId="15" applyFont="1" applyBorder="1"/>
    <xf numFmtId="0" fontId="45" fillId="0" borderId="0" xfId="0" applyFont="1"/>
    <xf numFmtId="166" fontId="35" fillId="0" borderId="19" xfId="15" applyFont="1" applyFill="1" applyBorder="1"/>
    <xf numFmtId="10" fontId="0" fillId="0" borderId="4" xfId="0" applyNumberFormat="1" applyBorder="1" applyAlignment="1">
      <alignment horizontal="center"/>
    </xf>
    <xf numFmtId="0" fontId="6" fillId="0" borderId="0" xfId="40" applyFont="1" applyFill="1" applyAlignment="1">
      <alignment horizontal="center"/>
    </xf>
    <xf numFmtId="0" fontId="8" fillId="0" borderId="0" xfId="40" applyFont="1" applyFill="1" applyAlignment="1">
      <alignment horizontal="center"/>
    </xf>
    <xf numFmtId="3" fontId="8" fillId="0" borderId="0" xfId="16" applyNumberFormat="1" applyFont="1" applyFill="1" applyAlignment="1">
      <alignment horizontal="center"/>
    </xf>
    <xf numFmtId="0" fontId="35" fillId="0" borderId="0" xfId="0" applyFont="1" applyAlignment="1">
      <alignment horizontal="center"/>
    </xf>
  </cellXfs>
  <cellStyles count="69">
    <cellStyle name="$" xfId="1" xr:uid="{00000000-0005-0000-0000-000000000000}"/>
    <cellStyle name="$ 2" xfId="2" xr:uid="{00000000-0005-0000-0000-000001000000}"/>
    <cellStyle name="$_‏‏ גני תקווה - טבלאות תקציב 2014 02.02.2014" xfId="3" xr:uid="{00000000-0005-0000-0000-000002000000}"/>
    <cellStyle name="$_שפרעם טבלאות תקציב 2013 כולל נספחים ג-י 26.9.2013" xfId="4" xr:uid="{00000000-0005-0000-0000-000003000000}"/>
    <cellStyle name="*" xfId="5" xr:uid="{00000000-0005-0000-0000-000004000000}"/>
    <cellStyle name="**" xfId="6" xr:uid="{00000000-0005-0000-0000-000005000000}"/>
    <cellStyle name="*_טבלת תקציב 2013" xfId="7" xr:uid="{00000000-0005-0000-0000-000006000000}"/>
    <cellStyle name="*_שפרעם טבלאות תקציב 2013 כולל נספחים ג-י 26.9.2013" xfId="8" xr:uid="{00000000-0005-0000-0000-000007000000}"/>
    <cellStyle name="[1]" xfId="9" xr:uid="{00000000-0005-0000-0000-000008000000}"/>
    <cellStyle name="[2]" xfId="10" xr:uid="{00000000-0005-0000-0000-000009000000}"/>
    <cellStyle name="[3]" xfId="11" xr:uid="{00000000-0005-0000-0000-00000A000000}"/>
    <cellStyle name="[4]" xfId="12" xr:uid="{00000000-0005-0000-0000-00000B000000}"/>
    <cellStyle name="[5]" xfId="13" xr:uid="{00000000-0005-0000-0000-00000C000000}"/>
    <cellStyle name="CheckStyle" xfId="14" xr:uid="{00000000-0005-0000-0000-00000D000000}"/>
    <cellStyle name="Comma" xfId="15" builtinId="3"/>
    <cellStyle name="Comma 2" xfId="16" xr:uid="{00000000-0005-0000-0000-00000F000000}"/>
    <cellStyle name="Comma 2 2" xfId="17" xr:uid="{00000000-0005-0000-0000-000010000000}"/>
    <cellStyle name="Comma 2_‏‏ גני תקווה - טבלאות תקציב 2014 02.02.2014" xfId="18" xr:uid="{00000000-0005-0000-0000-000011000000}"/>
    <cellStyle name="Comma 3" xfId="19" xr:uid="{00000000-0005-0000-0000-000012000000}"/>
    <cellStyle name="Comma 4" xfId="20" xr:uid="{00000000-0005-0000-0000-000013000000}"/>
    <cellStyle name="Comma 5" xfId="21" xr:uid="{00000000-0005-0000-0000-000014000000}"/>
    <cellStyle name="Comma_מגדל הבראה 2006" xfId="22" xr:uid="{00000000-0005-0000-0000-000015000000}"/>
    <cellStyle name="ComputedField" xfId="23" xr:uid="{00000000-0005-0000-0000-000016000000}"/>
    <cellStyle name="ComputedFieldPercent" xfId="24" xr:uid="{00000000-0005-0000-0000-000017000000}"/>
    <cellStyle name="Currency [0] _laroux" xfId="25" xr:uid="{00000000-0005-0000-0000-000018000000}"/>
    <cellStyle name="GeneralBackground" xfId="26" xr:uid="{00000000-0005-0000-0000-000019000000}"/>
    <cellStyle name="GrandTotal" xfId="27" xr:uid="{00000000-0005-0000-0000-00001A000000}"/>
    <cellStyle name="Grey" xfId="28" xr:uid="{00000000-0005-0000-0000-00001B000000}"/>
    <cellStyle name="Input [yellow]" xfId="29" xr:uid="{00000000-0005-0000-0000-00001C000000}"/>
    <cellStyle name="InputField" xfId="30" xr:uid="{00000000-0005-0000-0000-00001D000000}"/>
    <cellStyle name="insiteTable" xfId="31" xr:uid="{00000000-0005-0000-0000-00001E000000}"/>
    <cellStyle name="insiteTableHeader" xfId="32" xr:uid="{00000000-0005-0000-0000-00001F000000}"/>
    <cellStyle name="insiteTableLeft" xfId="33" xr:uid="{00000000-0005-0000-0000-000020000000}"/>
    <cellStyle name="insiteTableRight" xfId="34" xr:uid="{00000000-0005-0000-0000-000021000000}"/>
    <cellStyle name="insiteTableSubTitle" xfId="35" xr:uid="{00000000-0005-0000-0000-000022000000}"/>
    <cellStyle name="insiteTitleBold" xfId="36" xr:uid="{00000000-0005-0000-0000-000023000000}"/>
    <cellStyle name="LogoHeader" xfId="37" xr:uid="{00000000-0005-0000-0000-000024000000}"/>
    <cellStyle name="Normal" xfId="0" builtinId="0"/>
    <cellStyle name="Normal - Style1" xfId="38" xr:uid="{00000000-0005-0000-0000-000026000000}"/>
    <cellStyle name="Normal 2" xfId="39" xr:uid="{00000000-0005-0000-0000-000027000000}"/>
    <cellStyle name="Normal 2 2" xfId="40" xr:uid="{00000000-0005-0000-0000-000028000000}"/>
    <cellStyle name="Normal 3" xfId="41" xr:uid="{00000000-0005-0000-0000-000029000000}"/>
    <cellStyle name="Normal 4" xfId="42" xr:uid="{00000000-0005-0000-0000-00002A000000}"/>
    <cellStyle name="Normal 5" xfId="43" xr:uid="{00000000-0005-0000-0000-00002B000000}"/>
    <cellStyle name="Normal 6" xfId="44" xr:uid="{00000000-0005-0000-0000-00002C000000}"/>
    <cellStyle name="Normal 7" xfId="45" xr:uid="{00000000-0005-0000-0000-00002D000000}"/>
    <cellStyle name="Normal 8" xfId="46" xr:uid="{00000000-0005-0000-0000-00002E000000}"/>
    <cellStyle name="Normal_מגדל הבראה 2006_טבלת תקציב 2013 2" xfId="47" xr:uid="{00000000-0005-0000-0000-00002F000000}"/>
    <cellStyle name="outsiteTable" xfId="48" xr:uid="{00000000-0005-0000-0000-000030000000}"/>
    <cellStyle name="outsiteTableLeft" xfId="49" xr:uid="{00000000-0005-0000-0000-000031000000}"/>
    <cellStyle name="Percent" xfId="50" builtinId="5"/>
    <cellStyle name="Percent [2]" xfId="51" xr:uid="{00000000-0005-0000-0000-000033000000}"/>
    <cellStyle name="Percent 2" xfId="52" xr:uid="{00000000-0005-0000-0000-000034000000}"/>
    <cellStyle name="Percent 3" xfId="53" xr:uid="{00000000-0005-0000-0000-000035000000}"/>
    <cellStyle name="Percent 4" xfId="54" xr:uid="{00000000-0005-0000-0000-000036000000}"/>
    <cellStyle name="Percent 5" xfId="55" xr:uid="{00000000-0005-0000-0000-000037000000}"/>
    <cellStyle name="regTotal" xfId="56" xr:uid="{00000000-0005-0000-0000-000038000000}"/>
    <cellStyle name="SubTotalSum" xfId="57" xr:uid="{00000000-0005-0000-0000-000039000000}"/>
    <cellStyle name="SubTotalSumPer" xfId="58" xr:uid="{00000000-0005-0000-0000-00003A000000}"/>
    <cellStyle name="הערה 2" xfId="59" xr:uid="{00000000-0005-0000-0000-00003B000000}"/>
    <cellStyle name="כותרת 5" xfId="60" xr:uid="{00000000-0005-0000-0000-00003C000000}"/>
    <cellStyle name="כותרת 6" xfId="61" xr:uid="{00000000-0005-0000-0000-00003D000000}"/>
    <cellStyle name="כותרת 7" xfId="62" xr:uid="{00000000-0005-0000-0000-00003E000000}"/>
    <cellStyle name="כותרת באור" xfId="63" xr:uid="{00000000-0005-0000-0000-00003F000000}"/>
    <cellStyle name="כותרת דף" xfId="64" xr:uid="{00000000-0005-0000-0000-000040000000}"/>
    <cellStyle name="כותרת משנה" xfId="65" xr:uid="{00000000-0005-0000-0000-000041000000}"/>
    <cellStyle name="סעיף" xfId="66" xr:uid="{00000000-0005-0000-0000-000042000000}"/>
    <cellStyle name="סעיףראשי" xfId="67" xr:uid="{00000000-0005-0000-0000-000043000000}"/>
    <cellStyle name="תאריך" xfId="68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00;&#1497;&#1499;&#1497;&#1503;/&#1492;&#1489;&#1512;&#1488;&#1492;/&#1488;&#1493;&#1512;&#1504;&#1497;&#1514;%20&#1502;&#1488;&#1494;&#1503;%20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12;&#1497;&#1488;&#1500;/2008/&#1488;&#1512;&#1497;&#1488;&#1500;%2012-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90;&#1504;&#1497;%20&#1514;&#1511;&#1493;&#1493;&#1492;/2009/&#1490;&#1504;&#1497;%20&#1514;&#1511;&#1493;&#1492;%20%20%20%20%203-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513;&#1508;&#1512;&#1506;&#1501;/2005/&#1490;&#1504;&#1497;%20&#1514;&#1511;&#1493;&#1493;&#1492;%203-05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00;&#1497;&#1499;&#1497;&#1503;/&#1492;&#1489;&#1512;&#1488;&#1492;/&#1508;&#1511;&#1497;&#1506;&#1497;&#1503;%2012-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00;&#1497;&#1499;&#1497;&#1503;/&#1492;&#1489;&#1512;&#1488;&#1492;/&#1490;&#1504;&#1497;%20&#1514;&#1511;&#1493;&#1493;&#1492;%2009-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00;&#1497;&#1499;&#1497;&#1503;/&#1492;&#1489;&#1512;&#1488;&#1492;/&#1490;&#1504;&#1497;%20&#1514;&#1511;&#1493;&#1492;%20&#1502;&#1488;&#1494;&#1503;%20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12;&#1497;&#1488;&#1500;/2008/&#1488;&#1512;&#1497;&#1488;&#1500;%206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00;&#1497;&#1499;&#1497;&#1503;/2006/&#1513;&#1508;&#1512;&#1506;&#1501;%2009-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514;&#1500;%20&#1502;&#1493;&#1504;&#1491;/2008/&#1514;&#1500;%20&#1502;&#1493;&#1504;&#1491;%209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90;&#1504;&#1497;%20&#1514;&#1511;&#1493;&#1493;&#1492;/&#1492;&#1489;&#1512;&#1488;&#1492;/&#1488;&#1493;&#1512;&#1504;&#1497;&#1514;%20&#1502;&#1488;&#1494;&#1503;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504;&#1495;&#1507;/&#1492;&#1489;&#1512;&#1488;&#1492;/&#1492;&#1489;&#1512;&#1488;&#1492;%20&#1497;&#1493;&#1512;%20-%20&#1506;&#1502;&#1497;%20&#1488;&#1512;&#1490;&#1493;&#1489;/&#1488;&#1493;&#1512;&#1504;&#1497;&#1514;%20&#1502;&#1488;&#1494;&#1503;%20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00;&#1497;&#1499;&#1497;&#1503;/&#1492;&#1489;&#1512;&#1488;&#1492;/&#1490;&#1504;&#1497;%20&#1514;&#1511;&#1493;&#1493;&#1492;%2003-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D\restore\&#1488;&#1493;&#1512;&#1504;&#1497;&#1514;%20&#1502;&#1488;&#1494;&#1503;%2020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sef/Local%20Settings/Temporary%20Internet%20Files/OLK1D/Documents%20and%20Settings/ADMINISTRATOR/Desktop/New%20Folder%20(2)/&#1497;&#1512;&#1499;&#1488;%2006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512;&#1502;&#1514;%20&#1492;&#1513;&#1512;&#1493;&#1503;/2005/&#1488;&#1493;&#1512;&#1504;&#1497;&#1514;%20&#1502;&#1488;&#1494;&#1503;%20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00;&#1497;&#1499;&#1497;&#1503;/2006/&#1488;&#1493;&#1512;&#1504;&#1497;&#1514;%20&#1502;&#1488;&#1494;&#1503;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96;&#1497;&#1497;&#1489;&#1492;/&#1491;&#1493;&#1495;&#1493;&#1514;%20&#1499;&#1505;&#1508;&#1497;&#1497;&#1501;/&#1496;&#1497;&#1497;&#1489;&#1492;%20&#1502;&#1488;&#1494;&#1503;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90;&#1504;&#1497;%20&#1514;&#1511;&#1493;&#1493;&#1492;/2005/&#1488;&#1493;&#1512;&#1504;&#1497;&#1514;%20&#1502;&#1488;&#1494;&#1503;%20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00;&#1497;&#1499;&#1497;&#1503;/&#1492;&#1489;&#1512;&#1488;&#1492;/&#1488;&#1493;&#1512;&#1504;&#1497;&#1514;%20&#1502;&#1488;&#1494;&#1503;%2019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DOC/&#1488;&#1500;&#1497;&#1499;&#1497;&#1503;/&#1491;&#1493;&#1495;&#1493;&#1514;%20&#1499;&#1505;&#1508;&#1497;&#1497;&#1501;/&#1488;&#1500;&#1497;&#1499;&#1497;&#1503;%20%20&#1502;&#1488;&#1494;&#1503;%2020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D\OFFICE\EXCELDOC\&#1488;&#1512;&#1497;&#1488;&#1500;%2006-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מקורות ושימושים"/>
      <sheetName val="נספח 1"/>
      <sheetName val="באורים"/>
      <sheetName val="תקציב פרקים שנה קודמת"/>
      <sheetName val="תקציב פרקים"/>
      <sheetName val="תקציב סעיפים שנה קודמת"/>
      <sheetName val="תקציב סעיפים"/>
      <sheetName val="גרף1"/>
      <sheetName val="גרף2"/>
      <sheetName val="תבר 1"/>
      <sheetName val="תבר 2"/>
      <sheetName val="תקציב + תבר"/>
      <sheetName val="גביה"/>
      <sheetName val="פרוטים"/>
      <sheetName val="פרוטים_תבר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>
        <row r="18">
          <cell r="A18" t="str">
            <v>פירוטים לדו''ח הכספי ליום 31 בדצמבר 2001</v>
          </cell>
        </row>
      </sheetData>
      <sheetData sheetId="1">
        <row r="6">
          <cell r="A6" t="str">
            <v>נכסים נזילים</v>
          </cell>
          <cell r="F6" t="str">
            <v>בנקים</v>
          </cell>
        </row>
        <row r="7">
          <cell r="A7" t="str">
            <v>מזומנים בבנקים ובקופה</v>
          </cell>
          <cell r="B7">
            <v>1</v>
          </cell>
          <cell r="C7">
            <v>594771.84000000043</v>
          </cell>
          <cell r="D7">
            <v>789696.99999999569</v>
          </cell>
          <cell r="F7" t="str">
            <v>משיכות יתר</v>
          </cell>
          <cell r="G7">
            <v>5</v>
          </cell>
          <cell r="H7">
            <v>19.139999999999418</v>
          </cell>
          <cell r="I7">
            <v>3078.3500000000931</v>
          </cell>
        </row>
        <row r="8">
          <cell r="A8" t="str">
            <v>פקדון לזמן קצר</v>
          </cell>
          <cell r="B8">
            <v>300</v>
          </cell>
          <cell r="C8">
            <v>0</v>
          </cell>
          <cell r="D8">
            <v>135500.15</v>
          </cell>
          <cell r="F8" t="str">
            <v>הלוואה לזמן קצר</v>
          </cell>
          <cell r="G8">
            <v>35</v>
          </cell>
          <cell r="H8" t="str">
            <v>---------------</v>
          </cell>
          <cell r="I8" t="str">
            <v>---------------</v>
          </cell>
        </row>
        <row r="9">
          <cell r="C9">
            <v>594771.84000000043</v>
          </cell>
          <cell r="D9">
            <v>925197.14999999572</v>
          </cell>
          <cell r="H9">
            <v>19.139999999999418</v>
          </cell>
          <cell r="I9">
            <v>3078.3500000000931</v>
          </cell>
        </row>
        <row r="10">
          <cell r="C10" t="str">
            <v>---------------</v>
          </cell>
          <cell r="D10" t="str">
            <v>---------------</v>
          </cell>
        </row>
        <row r="11">
          <cell r="A11" t="str">
            <v>הכנסות מתוקצבות שטרם נגבו</v>
          </cell>
          <cell r="F11" t="str">
            <v>הוצאות מתוקצבות שטרם שולמו</v>
          </cell>
          <cell r="H11" t="str">
            <v>---------------</v>
          </cell>
          <cell r="I11" t="str">
            <v>---------------</v>
          </cell>
        </row>
        <row r="12">
          <cell r="A12" t="str">
            <v>משרדי ממשלה ורשויות מקומיות</v>
          </cell>
          <cell r="B12">
            <v>2</v>
          </cell>
          <cell r="C12">
            <v>812919.85</v>
          </cell>
          <cell r="D12">
            <v>612965.49</v>
          </cell>
          <cell r="F12" t="str">
            <v>המחאות לפרעון</v>
          </cell>
          <cell r="G12">
            <v>102</v>
          </cell>
          <cell r="H12">
            <v>589004.14</v>
          </cell>
          <cell r="I12">
            <v>243982.77</v>
          </cell>
        </row>
        <row r="13">
          <cell r="A13" t="str">
            <v>רשויות מקומיות ומוסדות אחרים</v>
          </cell>
          <cell r="B13">
            <v>30</v>
          </cell>
          <cell r="C13" t="str">
            <v>---------------</v>
          </cell>
          <cell r="D13" t="str">
            <v>---------------</v>
          </cell>
          <cell r="F13" t="str">
            <v>מוסדות בגין ניכויים משכר ונילוות</v>
          </cell>
          <cell r="G13">
            <v>6</v>
          </cell>
          <cell r="H13">
            <v>541887.4800000001</v>
          </cell>
          <cell r="I13">
            <v>550694.54</v>
          </cell>
        </row>
        <row r="14">
          <cell r="F14" t="str">
            <v>עובדים</v>
          </cell>
          <cell r="G14">
            <v>7</v>
          </cell>
          <cell r="H14">
            <v>388334.92000000057</v>
          </cell>
          <cell r="I14">
            <v>411012</v>
          </cell>
        </row>
        <row r="15">
          <cell r="A15" t="str">
            <v>חייבים - תשלומים לא מתוקצבים</v>
          </cell>
          <cell r="F15" t="str">
            <v>ספקים, קבלנים ונותני שרותים</v>
          </cell>
          <cell r="G15">
            <v>8</v>
          </cell>
          <cell r="H15">
            <v>1907234.8799999994</v>
          </cell>
          <cell r="I15">
            <v>1602245.93</v>
          </cell>
        </row>
        <row r="16">
          <cell r="A16" t="str">
            <v>הוצאות מראש</v>
          </cell>
          <cell r="B16">
            <v>101</v>
          </cell>
          <cell r="C16">
            <v>0</v>
          </cell>
          <cell r="D16">
            <v>44924</v>
          </cell>
          <cell r="F16" t="str">
            <v>רשויות מקומיות ומוסדות אחרים</v>
          </cell>
          <cell r="G16">
            <v>36</v>
          </cell>
          <cell r="H16">
            <v>0</v>
          </cell>
          <cell r="I16">
            <v>0</v>
          </cell>
        </row>
        <row r="17">
          <cell r="A17" t="str">
            <v>ספקים - תשלום יתר</v>
          </cell>
          <cell r="B17">
            <v>50</v>
          </cell>
          <cell r="C17">
            <v>45.649999999906868</v>
          </cell>
          <cell r="D17">
            <v>0</v>
          </cell>
          <cell r="H17">
            <v>3426461.42</v>
          </cell>
          <cell r="I17">
            <v>2807935.24</v>
          </cell>
        </row>
        <row r="18">
          <cell r="A18" t="str">
            <v>עובדים-מקדמות</v>
          </cell>
          <cell r="B18">
            <v>3</v>
          </cell>
          <cell r="C18">
            <v>33589.54</v>
          </cell>
          <cell r="D18">
            <v>37677.160000000003</v>
          </cell>
          <cell r="F18" t="str">
            <v>תקבולים לא מתוקצבים</v>
          </cell>
          <cell r="H18" t="str">
            <v>---------------</v>
          </cell>
          <cell r="I18" t="str">
            <v>---------------</v>
          </cell>
        </row>
        <row r="19">
          <cell r="C19">
            <v>33635.189999999908</v>
          </cell>
          <cell r="D19">
            <v>82601.16</v>
          </cell>
          <cell r="F19" t="str">
            <v>הכנסות מראש</v>
          </cell>
          <cell r="G19">
            <v>103</v>
          </cell>
          <cell r="H19">
            <v>0</v>
          </cell>
          <cell r="I19">
            <v>2509.59</v>
          </cell>
        </row>
        <row r="20">
          <cell r="C20" t="str">
            <v>---------------</v>
          </cell>
          <cell r="D20" t="str">
            <v>---------------</v>
          </cell>
          <cell r="H20" t="str">
            <v>---------------</v>
          </cell>
          <cell r="I20" t="str">
            <v>---------------</v>
          </cell>
        </row>
        <row r="22">
          <cell r="A22" t="str">
            <v>סה"כ רכוש שוטף</v>
          </cell>
          <cell r="C22">
            <v>1441326.8800000004</v>
          </cell>
          <cell r="D22">
            <v>1620763.8</v>
          </cell>
          <cell r="F22" t="str">
            <v>סה"כ התחייבויות שוטפות</v>
          </cell>
          <cell r="H22">
            <v>3426480.56</v>
          </cell>
          <cell r="I22">
            <v>2813523.18</v>
          </cell>
        </row>
        <row r="23">
          <cell r="C23" t="str">
            <v>---------------</v>
          </cell>
          <cell r="D23" t="str">
            <v>---------------</v>
          </cell>
          <cell r="H23" t="str">
            <v>---------------</v>
          </cell>
          <cell r="I23" t="str">
            <v>---------------</v>
          </cell>
        </row>
        <row r="24">
          <cell r="F24" t="str">
            <v>קרנות מתוקצבות</v>
          </cell>
        </row>
        <row r="25">
          <cell r="A25" t="str">
            <v>השקעות במימון קרנות מתוקצבות</v>
          </cell>
          <cell r="B25">
            <v>4</v>
          </cell>
          <cell r="C25">
            <v>75889.05</v>
          </cell>
          <cell r="D25">
            <v>118534.78</v>
          </cell>
          <cell r="F25" t="str">
            <v>קרן פיצויים</v>
          </cell>
          <cell r="G25">
            <v>100</v>
          </cell>
          <cell r="H25">
            <v>75889.05</v>
          </cell>
          <cell r="I25">
            <v>118534.78</v>
          </cell>
        </row>
        <row r="26">
          <cell r="C26" t="str">
            <v>---------------</v>
          </cell>
          <cell r="D26" t="str">
            <v>---------------</v>
          </cell>
          <cell r="H26" t="str">
            <v>---------------</v>
          </cell>
          <cell r="I26" t="str">
            <v>---------------</v>
          </cell>
        </row>
        <row r="27">
          <cell r="A27" t="str">
            <v>גרעונות</v>
          </cell>
        </row>
        <row r="28">
          <cell r="A28" t="str">
            <v>בתקציב הרגיל:</v>
          </cell>
          <cell r="F28" t="str">
            <v>קרנות לא מתוקצבות</v>
          </cell>
        </row>
        <row r="29">
          <cell r="A29" t="str">
            <v>גרעון לראשית השנה</v>
          </cell>
          <cell r="C29">
            <v>311859.57999999519</v>
          </cell>
          <cell r="D29">
            <v>359817.76999998646</v>
          </cell>
          <cell r="F29" t="str">
            <v>קרן לעבודות פיתוח (ביאור 7)</v>
          </cell>
          <cell r="G29">
            <v>9</v>
          </cell>
          <cell r="H29">
            <v>303026.69999999995</v>
          </cell>
          <cell r="I29">
            <v>608371.13</v>
          </cell>
        </row>
        <row r="30">
          <cell r="A30" t="str">
            <v xml:space="preserve"> (עודף)גרעון בשנת הדו"ח  (ביאור 4) </v>
          </cell>
          <cell r="B30">
            <v>0</v>
          </cell>
          <cell r="C30">
            <v>37864.589999987336</v>
          </cell>
          <cell r="D30">
            <v>-47958.1899999913</v>
          </cell>
          <cell r="F30" t="str">
            <v>קרן מים</v>
          </cell>
          <cell r="G30">
            <v>23</v>
          </cell>
          <cell r="H30" t="str">
            <v>---------------</v>
          </cell>
          <cell r="I30" t="str">
            <v>---------------</v>
          </cell>
        </row>
        <row r="31">
          <cell r="A31" t="str">
            <v>גרעון לסוף השנה (ביאור 5)</v>
          </cell>
          <cell r="C31">
            <v>349724.16999998252</v>
          </cell>
          <cell r="D31">
            <v>311859.57999999519</v>
          </cell>
          <cell r="F31" t="str">
            <v>קרן היטל כבישים</v>
          </cell>
          <cell r="G31">
            <v>24</v>
          </cell>
          <cell r="H31">
            <v>303026.69999999995</v>
          </cell>
          <cell r="I31">
            <v>608371.13</v>
          </cell>
        </row>
        <row r="32">
          <cell r="C32" t="str">
            <v>---------------</v>
          </cell>
          <cell r="D32" t="str">
            <v>---------------</v>
          </cell>
          <cell r="F32" t="str">
            <v>עודפים (ביאור 6)</v>
          </cell>
        </row>
        <row r="33">
          <cell r="A33" t="str">
            <v>גרעונות זמניים בתקציב הבלתי רגיל</v>
          </cell>
          <cell r="B33">
            <v>10</v>
          </cell>
          <cell r="C33">
            <v>1980655.8299999998</v>
          </cell>
          <cell r="D33">
            <v>1573430.54</v>
          </cell>
        </row>
        <row r="34">
          <cell r="A34" t="str">
            <v>עודפים זמניים בתקציב הבלתי רגיל</v>
          </cell>
          <cell r="B34">
            <v>11</v>
          </cell>
          <cell r="C34">
            <v>-42199.459999999919</v>
          </cell>
          <cell r="D34">
            <v>-84159.21</v>
          </cell>
          <cell r="F34" t="str">
            <v>עודפים זמניים בתקציב הבלתי רגיל</v>
          </cell>
          <cell r="G34">
            <v>30</v>
          </cell>
          <cell r="H34">
            <v>0</v>
          </cell>
          <cell r="I34">
            <v>0</v>
          </cell>
        </row>
        <row r="35">
          <cell r="A35" t="str">
            <v>(ביאור 6)</v>
          </cell>
          <cell r="C35">
            <v>1938456.3699999999</v>
          </cell>
          <cell r="D35">
            <v>1489271.33</v>
          </cell>
          <cell r="F35" t="str">
            <v>גרעונות זמניים בתקציב הבלתי רגיל</v>
          </cell>
          <cell r="G35">
            <v>26</v>
          </cell>
          <cell r="H35">
            <v>0</v>
          </cell>
          <cell r="I35">
            <v>0</v>
          </cell>
        </row>
        <row r="36">
          <cell r="C36" t="str">
            <v>---------------</v>
          </cell>
          <cell r="D36" t="str">
            <v>---------------</v>
          </cell>
          <cell r="H36">
            <v>0</v>
          </cell>
          <cell r="I36">
            <v>0</v>
          </cell>
        </row>
        <row r="37">
          <cell r="A37" t="str">
            <v>סה"כ גרעונות</v>
          </cell>
          <cell r="C37">
            <v>2288180.5399999823</v>
          </cell>
          <cell r="D37">
            <v>1801130.909999995</v>
          </cell>
          <cell r="H37" t="str">
            <v>---------------</v>
          </cell>
          <cell r="I37" t="str">
            <v>---------------</v>
          </cell>
        </row>
        <row r="38">
          <cell r="C38" t="str">
            <v>---------------</v>
          </cell>
          <cell r="D38" t="str">
            <v>---------------</v>
          </cell>
        </row>
        <row r="39">
          <cell r="C39">
            <v>3805396.4699999825</v>
          </cell>
          <cell r="D39">
            <v>3540429.4899999909</v>
          </cell>
          <cell r="H39">
            <v>3805396.31</v>
          </cell>
          <cell r="I39">
            <v>3540429.09</v>
          </cell>
        </row>
        <row r="40">
          <cell r="C40" t="str">
            <v>========</v>
          </cell>
          <cell r="D40" t="str">
            <v>========</v>
          </cell>
        </row>
        <row r="41">
          <cell r="A41" t="str">
            <v>חשבונות מקבילים</v>
          </cell>
        </row>
        <row r="42">
          <cell r="A42" t="str">
            <v>חייבים בגין מיסים ואגרות        (עמוד 20)</v>
          </cell>
          <cell r="C42">
            <v>719000</v>
          </cell>
          <cell r="D42">
            <v>397000</v>
          </cell>
        </row>
        <row r="43">
          <cell r="C43" t="str">
            <v>---------------</v>
          </cell>
          <cell r="D43" t="str">
            <v>---------------</v>
          </cell>
        </row>
        <row r="44">
          <cell r="A44" t="str">
            <v>עומס מילוות לפרעון בשנים הבאות (ביאור 8)</v>
          </cell>
          <cell r="C44">
            <v>3157142.0020509697</v>
          </cell>
          <cell r="D44">
            <v>4770569.4915329907</v>
          </cell>
        </row>
        <row r="45">
          <cell r="C45" t="str">
            <v>---------------</v>
          </cell>
          <cell r="D45" t="str">
            <v>---------------</v>
          </cell>
          <cell r="F45" t="str">
            <v xml:space="preserve">   צביקה מה-יפית                                  אבי בן חמו </v>
          </cell>
        </row>
        <row r="46">
          <cell r="A46" t="str">
            <v>הביאורים המצורפים לדו"ח הכספי מהווים חלק בלתי נפרד ממנו</v>
          </cell>
          <cell r="F46" t="str">
            <v>ראש המועצה                                  גזבר המועצה</v>
          </cell>
        </row>
      </sheetData>
      <sheetData sheetId="2">
        <row r="9">
          <cell r="B9">
            <v>0</v>
          </cell>
          <cell r="C9">
            <v>2816.7199999999721</v>
          </cell>
        </row>
        <row r="10">
          <cell r="B10">
            <v>618526.1799999997</v>
          </cell>
          <cell r="C10">
            <v>280794.68</v>
          </cell>
        </row>
        <row r="11">
          <cell r="B11">
            <v>0</v>
          </cell>
          <cell r="C11">
            <v>2509.59</v>
          </cell>
        </row>
        <row r="12">
          <cell r="B12">
            <v>0</v>
          </cell>
          <cell r="C12">
            <v>0</v>
          </cell>
        </row>
        <row r="13">
          <cell r="B13">
            <v>330425.30999999528</v>
          </cell>
          <cell r="C13">
            <v>308360.57000000426</v>
          </cell>
        </row>
        <row r="14">
          <cell r="B14">
            <v>0</v>
          </cell>
          <cell r="C14">
            <v>0</v>
          </cell>
        </row>
        <row r="15">
          <cell r="B15">
            <v>48965.970000000096</v>
          </cell>
          <cell r="C15">
            <v>44918.48</v>
          </cell>
        </row>
        <row r="16">
          <cell r="B16">
            <v>997917.45999999507</v>
          </cell>
          <cell r="C16">
            <v>639400.04000000446</v>
          </cell>
        </row>
        <row r="17">
          <cell r="B17" t="str">
            <v>----------------</v>
          </cell>
          <cell r="C17" t="str">
            <v>----------------</v>
          </cell>
        </row>
        <row r="18">
          <cell r="B18">
            <v>0</v>
          </cell>
          <cell r="C18">
            <v>0</v>
          </cell>
        </row>
        <row r="19">
          <cell r="B19">
            <v>0</v>
          </cell>
          <cell r="C19">
            <v>440151.91</v>
          </cell>
        </row>
        <row r="20">
          <cell r="B20">
            <v>0</v>
          </cell>
          <cell r="C20">
            <v>440151.91</v>
          </cell>
        </row>
        <row r="21">
          <cell r="B21" t="str">
            <v>----------------</v>
          </cell>
          <cell r="C21" t="str">
            <v>----------------</v>
          </cell>
        </row>
        <row r="22">
          <cell r="B22">
            <v>997917.45999999507</v>
          </cell>
          <cell r="C22">
            <v>1079551.95</v>
          </cell>
        </row>
        <row r="23">
          <cell r="B23" t="str">
            <v>=========</v>
          </cell>
          <cell r="C23" t="str">
            <v>=========</v>
          </cell>
        </row>
        <row r="26">
          <cell r="B26">
            <v>0</v>
          </cell>
          <cell r="C26">
            <v>0</v>
          </cell>
        </row>
        <row r="27">
          <cell r="B27">
            <v>199954.36</v>
          </cell>
          <cell r="C27">
            <v>412880.48</v>
          </cell>
        </row>
        <row r="28">
          <cell r="B28">
            <v>0</v>
          </cell>
          <cell r="C28">
            <v>0</v>
          </cell>
        </row>
        <row r="29">
          <cell r="B29">
            <v>3059.2100000000937</v>
          </cell>
          <cell r="C29">
            <v>0</v>
          </cell>
        </row>
        <row r="30">
          <cell r="B30">
            <v>305344.43000000005</v>
          </cell>
          <cell r="C30">
            <v>714629.9</v>
          </cell>
        </row>
        <row r="31">
          <cell r="B31">
            <v>0</v>
          </cell>
          <cell r="C31">
            <v>0</v>
          </cell>
        </row>
        <row r="32">
          <cell r="B32">
            <v>2509.59</v>
          </cell>
          <cell r="C32">
            <v>0</v>
          </cell>
        </row>
        <row r="33">
          <cell r="B33">
            <v>510867.59000000014</v>
          </cell>
          <cell r="C33">
            <v>1127510.3799999999</v>
          </cell>
        </row>
        <row r="34">
          <cell r="B34" t="str">
            <v>----------------</v>
          </cell>
          <cell r="C34" t="str">
            <v>----------------</v>
          </cell>
        </row>
        <row r="35">
          <cell r="B35">
            <v>37864.589999987336</v>
          </cell>
          <cell r="C35">
            <v>-47958.1899999913</v>
          </cell>
        </row>
        <row r="36">
          <cell r="B36">
            <v>449185.0399999998</v>
          </cell>
          <cell r="C36">
            <v>0</v>
          </cell>
        </row>
        <row r="37">
          <cell r="B37">
            <v>0</v>
          </cell>
          <cell r="C37">
            <v>0</v>
          </cell>
        </row>
        <row r="38">
          <cell r="B38">
            <v>487049.62999998714</v>
          </cell>
          <cell r="C38">
            <v>-47958.1899999913</v>
          </cell>
        </row>
        <row r="39">
          <cell r="B39" t="str">
            <v>----------------</v>
          </cell>
          <cell r="C39" t="str">
            <v>----------------</v>
          </cell>
        </row>
        <row r="40">
          <cell r="B40">
            <v>997917.21999998728</v>
          </cell>
          <cell r="C40">
            <v>1079552.1900000086</v>
          </cell>
        </row>
      </sheetData>
      <sheetData sheetId="3">
        <row r="7">
          <cell r="B7">
            <v>27188101</v>
          </cell>
          <cell r="C7">
            <v>25495077</v>
          </cell>
        </row>
        <row r="8">
          <cell r="B8">
            <v>27150236</v>
          </cell>
          <cell r="C8">
            <v>25543035</v>
          </cell>
        </row>
        <row r="16">
          <cell r="B16">
            <v>19.139999999999418</v>
          </cell>
          <cell r="C16">
            <v>3078.3500000000931</v>
          </cell>
        </row>
        <row r="17">
          <cell r="B17">
            <v>3426461.42</v>
          </cell>
          <cell r="C17">
            <v>2807935.24</v>
          </cell>
        </row>
        <row r="18">
          <cell r="B18">
            <v>0</v>
          </cell>
          <cell r="C18">
            <v>2509.59</v>
          </cell>
        </row>
        <row r="19">
          <cell r="B19">
            <v>303026.69999999995</v>
          </cell>
          <cell r="C19">
            <v>608371.13</v>
          </cell>
        </row>
        <row r="20">
          <cell r="B20">
            <v>594771.84000000043</v>
          </cell>
          <cell r="C20">
            <v>925197.14999999572</v>
          </cell>
        </row>
        <row r="21">
          <cell r="B21">
            <v>812919.85</v>
          </cell>
          <cell r="C21">
            <v>612965.49</v>
          </cell>
        </row>
        <row r="22">
          <cell r="B22">
            <v>33635.189999999908</v>
          </cell>
          <cell r="C22">
            <v>82601.16</v>
          </cell>
        </row>
        <row r="23">
          <cell r="B23" t="e">
            <v>#REF!</v>
          </cell>
          <cell r="C23" t="e">
            <v>#REF!</v>
          </cell>
        </row>
        <row r="26">
          <cell r="B26">
            <v>75889.05</v>
          </cell>
          <cell r="C26">
            <v>118534.78</v>
          </cell>
        </row>
        <row r="27">
          <cell r="B27">
            <v>-75889.05</v>
          </cell>
          <cell r="C27">
            <v>-118534.78</v>
          </cell>
        </row>
        <row r="28">
          <cell r="B28">
            <v>0</v>
          </cell>
          <cell r="C28">
            <v>0</v>
          </cell>
        </row>
      </sheetData>
      <sheetData sheetId="4">
        <row r="98">
          <cell r="E98">
            <v>25647937</v>
          </cell>
          <cell r="F98">
            <v>27150236</v>
          </cell>
          <cell r="I98">
            <v>24018560</v>
          </cell>
          <cell r="J98">
            <v>25543035</v>
          </cell>
        </row>
        <row r="99">
          <cell r="E99">
            <v>-25647937</v>
          </cell>
          <cell r="F99">
            <v>-27188101</v>
          </cell>
          <cell r="I99">
            <v>-24018560</v>
          </cell>
          <cell r="J99">
            <v>-25495077</v>
          </cell>
        </row>
        <row r="115">
          <cell r="H115">
            <v>134741</v>
          </cell>
          <cell r="J115">
            <v>787965</v>
          </cell>
        </row>
        <row r="116">
          <cell r="H116">
            <v>307478</v>
          </cell>
          <cell r="J116">
            <v>427025</v>
          </cell>
        </row>
        <row r="117">
          <cell r="H117">
            <v>1265183</v>
          </cell>
          <cell r="J117">
            <v>942</v>
          </cell>
        </row>
        <row r="118">
          <cell r="H118">
            <v>-20666</v>
          </cell>
          <cell r="J118">
            <v>-3290</v>
          </cell>
        </row>
        <row r="119">
          <cell r="H119">
            <v>-173701</v>
          </cell>
          <cell r="J119">
            <v>-180901</v>
          </cell>
        </row>
        <row r="120">
          <cell r="H120">
            <v>-51019</v>
          </cell>
          <cell r="J120">
            <v>-38549</v>
          </cell>
        </row>
        <row r="121">
          <cell r="H121">
            <v>71148</v>
          </cell>
          <cell r="J121">
            <v>8325</v>
          </cell>
        </row>
        <row r="122">
          <cell r="H122">
            <v>7000</v>
          </cell>
          <cell r="J122">
            <v>475000</v>
          </cell>
        </row>
        <row r="123">
          <cell r="H123">
            <v>1540164</v>
          </cell>
          <cell r="J123">
            <v>1476517</v>
          </cell>
        </row>
        <row r="124">
          <cell r="H124" t="str">
            <v>-----------------</v>
          </cell>
          <cell r="J124" t="str">
            <v>-----------------</v>
          </cell>
        </row>
        <row r="125">
          <cell r="H125">
            <v>-228120</v>
          </cell>
          <cell r="J125">
            <v>654759</v>
          </cell>
        </row>
        <row r="126">
          <cell r="H126">
            <v>1730419</v>
          </cell>
          <cell r="J126">
            <v>869716</v>
          </cell>
        </row>
        <row r="127">
          <cell r="H127">
            <v>1502299</v>
          </cell>
          <cell r="J127">
            <v>1524475</v>
          </cell>
        </row>
        <row r="128">
          <cell r="H128" t="str">
            <v>-----------------</v>
          </cell>
          <cell r="J128" t="str">
            <v>-----------------</v>
          </cell>
        </row>
        <row r="129">
          <cell r="H129">
            <v>-37865</v>
          </cell>
          <cell r="J129">
            <v>47958</v>
          </cell>
        </row>
        <row r="200">
          <cell r="H200">
            <v>2898294.12</v>
          </cell>
          <cell r="J200">
            <v>3846742</v>
          </cell>
        </row>
        <row r="201">
          <cell r="H201">
            <v>0</v>
          </cell>
          <cell r="J201">
            <v>0.64999999990686774</v>
          </cell>
        </row>
        <row r="202">
          <cell r="H202">
            <v>0</v>
          </cell>
          <cell r="J202">
            <v>0</v>
          </cell>
        </row>
        <row r="204">
          <cell r="H204">
            <v>2898294.12</v>
          </cell>
          <cell r="J204">
            <v>3846742.65</v>
          </cell>
        </row>
        <row r="205">
          <cell r="H205">
            <v>-980911.70000000019</v>
          </cell>
          <cell r="J205">
            <v>-948448.53</v>
          </cell>
        </row>
        <row r="207">
          <cell r="H207">
            <v>1917382.42</v>
          </cell>
          <cell r="J207">
            <v>2898294.12</v>
          </cell>
        </row>
        <row r="208">
          <cell r="H208">
            <v>1239759.5820509698</v>
          </cell>
          <cell r="J208">
            <v>1872275.3715329906</v>
          </cell>
        </row>
        <row r="210">
          <cell r="H210">
            <v>3157142.0020509697</v>
          </cell>
          <cell r="J210">
            <v>4770569.4915329907</v>
          </cell>
        </row>
        <row r="222">
          <cell r="H222">
            <v>980911.70000000019</v>
          </cell>
          <cell r="J222">
            <v>948448.53</v>
          </cell>
        </row>
        <row r="223">
          <cell r="H223">
            <v>125304</v>
          </cell>
          <cell r="J223">
            <v>174486</v>
          </cell>
        </row>
        <row r="224">
          <cell r="H224">
            <v>767794</v>
          </cell>
          <cell r="J224">
            <v>763545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7">
          <cell r="C7">
            <v>4930</v>
          </cell>
          <cell r="E7">
            <v>4558</v>
          </cell>
        </row>
        <row r="8">
          <cell r="C8">
            <v>5036</v>
          </cell>
          <cell r="E8">
            <v>6765</v>
          </cell>
        </row>
        <row r="9">
          <cell r="C9">
            <v>392</v>
          </cell>
          <cell r="E9">
            <v>505</v>
          </cell>
        </row>
        <row r="10">
          <cell r="C10">
            <v>993</v>
          </cell>
          <cell r="E10">
            <v>970</v>
          </cell>
        </row>
        <row r="11">
          <cell r="C11">
            <v>4658</v>
          </cell>
          <cell r="E11">
            <v>4953</v>
          </cell>
        </row>
        <row r="12">
          <cell r="C12">
            <v>5940</v>
          </cell>
          <cell r="E12">
            <v>6588</v>
          </cell>
        </row>
        <row r="13">
          <cell r="C13">
            <v>329</v>
          </cell>
          <cell r="E13">
            <v>389</v>
          </cell>
        </row>
        <row r="14">
          <cell r="C14">
            <v>452</v>
          </cell>
          <cell r="E14">
            <v>527</v>
          </cell>
        </row>
        <row r="15">
          <cell r="C15">
            <v>1871</v>
          </cell>
          <cell r="E15">
            <v>1874</v>
          </cell>
        </row>
        <row r="16">
          <cell r="C16">
            <v>64</v>
          </cell>
          <cell r="E16">
            <v>59</v>
          </cell>
        </row>
        <row r="24">
          <cell r="C24">
            <v>5245</v>
          </cell>
          <cell r="E24">
            <v>5795</v>
          </cell>
        </row>
        <row r="25">
          <cell r="C25">
            <v>392</v>
          </cell>
          <cell r="E25">
            <v>505</v>
          </cell>
        </row>
        <row r="26">
          <cell r="C26">
            <v>1546</v>
          </cell>
          <cell r="E26">
            <v>1647</v>
          </cell>
        </row>
        <row r="27">
          <cell r="C27">
            <v>7122</v>
          </cell>
          <cell r="E27">
            <v>7805</v>
          </cell>
        </row>
        <row r="28">
          <cell r="C28">
            <v>3326</v>
          </cell>
          <cell r="E28">
            <v>4214</v>
          </cell>
        </row>
        <row r="29">
          <cell r="C29">
            <v>459</v>
          </cell>
          <cell r="E29">
            <v>645</v>
          </cell>
        </row>
        <row r="30">
          <cell r="C30">
            <v>6576</v>
          </cell>
          <cell r="E30">
            <v>6539</v>
          </cell>
        </row>
      </sheetData>
      <sheetData sheetId="10" refreshError="1"/>
      <sheetData sheetId="11" refreshError="1"/>
      <sheetData sheetId="12">
        <row r="14">
          <cell r="B14">
            <v>2</v>
          </cell>
          <cell r="C14">
            <v>1</v>
          </cell>
          <cell r="D14">
            <v>3</v>
          </cell>
          <cell r="E14" t="str">
            <v>מינהל כללי   61</v>
          </cell>
          <cell r="F14">
            <v>518</v>
          </cell>
          <cell r="G14">
            <v>389</v>
          </cell>
          <cell r="H14">
            <v>385</v>
          </cell>
          <cell r="I14">
            <v>14</v>
          </cell>
          <cell r="J14">
            <v>133</v>
          </cell>
          <cell r="K14">
            <v>403</v>
          </cell>
          <cell r="L14">
            <v>518</v>
          </cell>
          <cell r="M14">
            <v>0</v>
          </cell>
          <cell r="N14">
            <v>115</v>
          </cell>
          <cell r="O14">
            <v>-115</v>
          </cell>
          <cell r="P14">
            <v>4</v>
          </cell>
          <cell r="Q14">
            <v>4</v>
          </cell>
          <cell r="R14">
            <v>119</v>
          </cell>
          <cell r="S14">
            <v>4</v>
          </cell>
        </row>
        <row r="15">
          <cell r="B15">
            <v>4</v>
          </cell>
          <cell r="C15">
            <v>4</v>
          </cell>
          <cell r="D15">
            <v>8</v>
          </cell>
          <cell r="E15" t="str">
            <v>שמירה וביטחון   72</v>
          </cell>
          <cell r="F15">
            <v>608</v>
          </cell>
          <cell r="G15">
            <v>123</v>
          </cell>
          <cell r="H15">
            <v>129</v>
          </cell>
          <cell r="I15">
            <v>209</v>
          </cell>
          <cell r="J15">
            <v>263</v>
          </cell>
          <cell r="K15">
            <v>332</v>
          </cell>
          <cell r="L15">
            <v>392</v>
          </cell>
          <cell r="M15">
            <v>0</v>
          </cell>
          <cell r="N15">
            <v>60</v>
          </cell>
          <cell r="O15">
            <v>-60</v>
          </cell>
          <cell r="P15">
            <v>11</v>
          </cell>
          <cell r="Q15">
            <v>227</v>
          </cell>
          <cell r="R15">
            <v>287</v>
          </cell>
          <cell r="S15">
            <v>11</v>
          </cell>
        </row>
        <row r="16">
          <cell r="B16">
            <v>4</v>
          </cell>
          <cell r="C16">
            <v>0</v>
          </cell>
          <cell r="D16">
            <v>4</v>
          </cell>
          <cell r="E16" t="str">
            <v>תכנון ובנין העיר   73</v>
          </cell>
          <cell r="F16">
            <v>575</v>
          </cell>
          <cell r="G16">
            <v>102</v>
          </cell>
          <cell r="H16">
            <v>162</v>
          </cell>
          <cell r="I16">
            <v>242</v>
          </cell>
          <cell r="J16">
            <v>251</v>
          </cell>
          <cell r="K16">
            <v>344</v>
          </cell>
          <cell r="L16">
            <v>413</v>
          </cell>
          <cell r="M16">
            <v>12</v>
          </cell>
          <cell r="N16">
            <v>81</v>
          </cell>
          <cell r="O16">
            <v>-69</v>
          </cell>
          <cell r="P16">
            <v>0</v>
          </cell>
          <cell r="Q16">
            <v>175</v>
          </cell>
          <cell r="R16">
            <v>231</v>
          </cell>
          <cell r="S16">
            <v>13</v>
          </cell>
        </row>
        <row r="17">
          <cell r="B17">
            <v>6</v>
          </cell>
          <cell r="C17">
            <v>4</v>
          </cell>
          <cell r="D17">
            <v>10</v>
          </cell>
          <cell r="E17" t="str">
            <v>נכסים ציבורים    74</v>
          </cell>
          <cell r="F17">
            <v>4337</v>
          </cell>
          <cell r="G17">
            <v>2663</v>
          </cell>
          <cell r="H17">
            <v>3617</v>
          </cell>
          <cell r="I17">
            <v>1274</v>
          </cell>
          <cell r="J17">
            <v>1288</v>
          </cell>
          <cell r="K17">
            <v>3937</v>
          </cell>
          <cell r="L17">
            <v>4905</v>
          </cell>
          <cell r="M17">
            <v>0</v>
          </cell>
          <cell r="N17">
            <v>968</v>
          </cell>
          <cell r="O17">
            <v>-968</v>
          </cell>
          <cell r="P17">
            <v>12</v>
          </cell>
          <cell r="Q17">
            <v>370</v>
          </cell>
          <cell r="R17">
            <v>412</v>
          </cell>
          <cell r="S17">
            <v>938</v>
          </cell>
        </row>
        <row r="18">
          <cell r="B18">
            <v>2</v>
          </cell>
          <cell r="C18">
            <v>3</v>
          </cell>
          <cell r="D18">
            <v>5</v>
          </cell>
          <cell r="E18" t="str">
            <v>חינוך     81</v>
          </cell>
          <cell r="F18">
            <v>10606</v>
          </cell>
          <cell r="G18">
            <v>9150</v>
          </cell>
          <cell r="H18">
            <v>9694</v>
          </cell>
          <cell r="I18">
            <v>1318</v>
          </cell>
          <cell r="J18">
            <v>1531</v>
          </cell>
          <cell r="K18">
            <v>10468</v>
          </cell>
          <cell r="L18">
            <v>11225</v>
          </cell>
          <cell r="M18">
            <v>0</v>
          </cell>
          <cell r="N18">
            <v>757</v>
          </cell>
          <cell r="O18">
            <v>-757</v>
          </cell>
          <cell r="P18">
            <v>1</v>
          </cell>
          <cell r="Q18">
            <v>0</v>
          </cell>
          <cell r="R18">
            <v>139</v>
          </cell>
          <cell r="S18">
            <v>619</v>
          </cell>
        </row>
        <row r="19">
          <cell r="B19">
            <v>0</v>
          </cell>
          <cell r="C19">
            <v>1</v>
          </cell>
          <cell r="D19">
            <v>1</v>
          </cell>
          <cell r="E19" t="str">
            <v>תרבות   82</v>
          </cell>
          <cell r="F19">
            <v>400</v>
          </cell>
          <cell r="G19">
            <v>467</v>
          </cell>
          <cell r="H19">
            <v>392</v>
          </cell>
          <cell r="I19">
            <v>0</v>
          </cell>
          <cell r="J19">
            <v>75</v>
          </cell>
          <cell r="K19">
            <v>467</v>
          </cell>
          <cell r="L19">
            <v>467</v>
          </cell>
          <cell r="M19">
            <v>0</v>
          </cell>
          <cell r="N19">
            <v>0</v>
          </cell>
          <cell r="O19">
            <v>0</v>
          </cell>
          <cell r="P19">
            <v>67</v>
          </cell>
          <cell r="Q19">
            <v>0</v>
          </cell>
          <cell r="R19">
            <v>0</v>
          </cell>
          <cell r="S19">
            <v>67</v>
          </cell>
        </row>
        <row r="20">
          <cell r="B20">
            <v>0</v>
          </cell>
          <cell r="C20">
            <v>1</v>
          </cell>
          <cell r="D20">
            <v>1</v>
          </cell>
          <cell r="E20" t="str">
            <v>רווחה 84</v>
          </cell>
          <cell r="F20">
            <v>746</v>
          </cell>
          <cell r="G20">
            <v>0</v>
          </cell>
          <cell r="H20">
            <v>0</v>
          </cell>
          <cell r="I20">
            <v>668</v>
          </cell>
          <cell r="J20">
            <v>668</v>
          </cell>
          <cell r="K20">
            <v>668</v>
          </cell>
          <cell r="L20">
            <v>668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78</v>
          </cell>
          <cell r="R20">
            <v>78</v>
          </cell>
          <cell r="S20">
            <v>0</v>
          </cell>
        </row>
        <row r="21">
          <cell r="B21">
            <v>1</v>
          </cell>
          <cell r="C21">
            <v>0</v>
          </cell>
          <cell r="D21">
            <v>1</v>
          </cell>
          <cell r="E21" t="str">
            <v>מים   91</v>
          </cell>
          <cell r="F21">
            <v>2110</v>
          </cell>
          <cell r="G21">
            <v>307</v>
          </cell>
          <cell r="H21">
            <v>311</v>
          </cell>
          <cell r="I21">
            <v>881</v>
          </cell>
          <cell r="J21">
            <v>847</v>
          </cell>
          <cell r="K21">
            <v>1188</v>
          </cell>
          <cell r="L21">
            <v>1158</v>
          </cell>
          <cell r="M21">
            <v>30</v>
          </cell>
          <cell r="N21">
            <v>0</v>
          </cell>
          <cell r="O21">
            <v>30</v>
          </cell>
          <cell r="P21">
            <v>0</v>
          </cell>
          <cell r="Q21">
            <v>952</v>
          </cell>
          <cell r="R21">
            <v>922</v>
          </cell>
          <cell r="S21">
            <v>0</v>
          </cell>
        </row>
        <row r="22">
          <cell r="B22">
            <v>19</v>
          </cell>
          <cell r="C22">
            <v>14</v>
          </cell>
          <cell r="D22">
            <v>33</v>
          </cell>
          <cell r="E22">
            <v>0</v>
          </cell>
          <cell r="F22">
            <v>19900</v>
          </cell>
          <cell r="G22">
            <v>13201</v>
          </cell>
          <cell r="H22">
            <v>14690</v>
          </cell>
          <cell r="I22">
            <v>4606</v>
          </cell>
          <cell r="J22">
            <v>5056</v>
          </cell>
          <cell r="K22">
            <v>17807</v>
          </cell>
          <cell r="L22">
            <v>19746</v>
          </cell>
          <cell r="M22">
            <v>42</v>
          </cell>
          <cell r="N22">
            <v>1981</v>
          </cell>
          <cell r="O22">
            <v>-1939</v>
          </cell>
          <cell r="P22">
            <v>95</v>
          </cell>
          <cell r="Q22">
            <v>1806</v>
          </cell>
          <cell r="R22">
            <v>2188</v>
          </cell>
          <cell r="S22">
            <v>1652</v>
          </cell>
        </row>
        <row r="23">
          <cell r="B23" t="e">
            <v>#N/A</v>
          </cell>
          <cell r="C23">
            <v>0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  <cell r="H23" t="e">
            <v>#N/A</v>
          </cell>
          <cell r="I23" t="e">
            <v>#N/A</v>
          </cell>
          <cell r="J23" t="e">
            <v>#N/A</v>
          </cell>
          <cell r="K23" t="e">
            <v>#N/A</v>
          </cell>
          <cell r="L23" t="e">
            <v>#N/A</v>
          </cell>
          <cell r="M23" t="e">
            <v>#N/A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</row>
        <row r="24">
          <cell r="B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  <cell r="H24" t="e">
            <v>#N/A</v>
          </cell>
          <cell r="I24" t="e">
            <v>#N/A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  <cell r="H25" t="e">
            <v>#N/A</v>
          </cell>
          <cell r="I25" t="e">
            <v>#N/A</v>
          </cell>
          <cell r="J25" t="e">
            <v>#N/A</v>
          </cell>
          <cell r="K25" t="e">
            <v>#N/A</v>
          </cell>
          <cell r="L25" t="e">
            <v>#N/A</v>
          </cell>
          <cell r="M25" t="e">
            <v>#N/A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</row>
        <row r="26">
          <cell r="B26" t="e">
            <v>#N/A</v>
          </cell>
          <cell r="C26">
            <v>0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</row>
        <row r="27">
          <cell r="B27" t="e">
            <v>#N/A</v>
          </cell>
          <cell r="C27">
            <v>0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  <cell r="H27" t="e">
            <v>#N/A</v>
          </cell>
          <cell r="I27" t="e">
            <v>#N/A</v>
          </cell>
          <cell r="J27" t="e">
            <v>#N/A</v>
          </cell>
          <cell r="K27" t="e">
            <v>#N/A</v>
          </cell>
          <cell r="L27" t="e">
            <v>#N/A</v>
          </cell>
          <cell r="M27" t="e">
            <v>#N/A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</row>
        <row r="28">
          <cell r="B28" t="e">
            <v>#N/A</v>
          </cell>
          <cell r="C28">
            <v>0</v>
          </cell>
          <cell r="D28" t="e">
            <v>#N/A</v>
          </cell>
          <cell r="E28" t="e">
            <v>#N/A</v>
          </cell>
          <cell r="F28" t="e">
            <v>#N/A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</row>
        <row r="29">
          <cell r="B29" t="e">
            <v>#N/A</v>
          </cell>
          <cell r="C29">
            <v>0</v>
          </cell>
          <cell r="D29" t="e">
            <v>#N/A</v>
          </cell>
          <cell r="E29" t="e">
            <v>#N/A</v>
          </cell>
          <cell r="F29" t="e">
            <v>#N/A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</row>
        <row r="30">
          <cell r="B30" t="e">
            <v>#N/A</v>
          </cell>
          <cell r="C30">
            <v>0</v>
          </cell>
          <cell r="D30" t="e">
            <v>#N/A</v>
          </cell>
          <cell r="E30" t="e">
            <v>#N/A</v>
          </cell>
          <cell r="F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</row>
        <row r="31">
          <cell r="B31" t="e">
            <v>#N/A</v>
          </cell>
          <cell r="C31">
            <v>0</v>
          </cell>
          <cell r="D31" t="e">
            <v>#N/A</v>
          </cell>
          <cell r="E31" t="e">
            <v>#N/A</v>
          </cell>
          <cell r="F31" t="e">
            <v>#N/A</v>
          </cell>
          <cell r="G31" t="e">
            <v>#N/A</v>
          </cell>
          <cell r="H31" t="e">
            <v>#N/A</v>
          </cell>
          <cell r="I31" t="e">
            <v>#N/A</v>
          </cell>
          <cell r="J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</row>
        <row r="32">
          <cell r="B32" t="e">
            <v>#N/A</v>
          </cell>
          <cell r="C32">
            <v>0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  <cell r="H32" t="e">
            <v>#N/A</v>
          </cell>
          <cell r="I32" t="e">
            <v>#N/A</v>
          </cell>
          <cell r="J32" t="e">
            <v>#N/A</v>
          </cell>
          <cell r="K32" t="e">
            <v>#N/A</v>
          </cell>
          <cell r="L32" t="e">
            <v>#N/A</v>
          </cell>
          <cell r="M32" t="e">
            <v>#N/A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</row>
        <row r="33">
          <cell r="B33" t="e">
            <v>#N/A</v>
          </cell>
          <cell r="C33">
            <v>0</v>
          </cell>
          <cell r="D33" t="e">
            <v>#N/A</v>
          </cell>
          <cell r="E33" t="e">
            <v>#N/A</v>
          </cell>
          <cell r="F33" t="e">
            <v>#N/A</v>
          </cell>
          <cell r="G33" t="e">
            <v>#N/A</v>
          </cell>
          <cell r="H33" t="e">
            <v>#N/A</v>
          </cell>
          <cell r="I33" t="e">
            <v>#N/A</v>
          </cell>
          <cell r="J33" t="e">
            <v>#N/A</v>
          </cell>
          <cell r="K33" t="e">
            <v>#N/A</v>
          </cell>
          <cell r="L33" t="e">
            <v>#N/A</v>
          </cell>
          <cell r="M33" t="e">
            <v>#N/A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</row>
        <row r="35">
          <cell r="B35" t="str">
            <v xml:space="preserve"> ===</v>
          </cell>
          <cell r="C35" t="str">
            <v xml:space="preserve"> ===</v>
          </cell>
          <cell r="D35" t="str">
            <v xml:space="preserve"> ===</v>
          </cell>
          <cell r="F35" t="str">
            <v xml:space="preserve"> =======</v>
          </cell>
          <cell r="G35" t="str">
            <v xml:space="preserve"> =========</v>
          </cell>
          <cell r="H35" t="str">
            <v xml:space="preserve"> =========</v>
          </cell>
          <cell r="I35" t="str">
            <v xml:space="preserve"> =========</v>
          </cell>
          <cell r="J35" t="str">
            <v xml:space="preserve"> =========</v>
          </cell>
          <cell r="K35" t="str">
            <v xml:space="preserve"> =========</v>
          </cell>
          <cell r="L35" t="str">
            <v xml:space="preserve"> =========</v>
          </cell>
          <cell r="M35" t="str">
            <v xml:space="preserve"> =========</v>
          </cell>
          <cell r="N35" t="str">
            <v xml:space="preserve"> =========</v>
          </cell>
          <cell r="O35" t="str">
            <v xml:space="preserve"> =========</v>
          </cell>
          <cell r="P35" t="str">
            <v xml:space="preserve"> =========</v>
          </cell>
          <cell r="Q35" t="str">
            <v xml:space="preserve"> =========</v>
          </cell>
          <cell r="R35" t="str">
            <v xml:space="preserve"> =========</v>
          </cell>
          <cell r="S35" t="str">
            <v xml:space="preserve"> =========</v>
          </cell>
        </row>
        <row r="36">
          <cell r="B36" t="str">
            <v>בשנת הדו''ח טיפלה הרשות ב -  33 תקציבים בלתי רגילים (כולל תב''רים שהועברו משנת 2000 )</v>
          </cell>
        </row>
        <row r="37">
          <cell r="B37" t="str">
            <v>מתוכם נסתיימו במשך השנה  14 תבר''ים ו- 19 תב''רים הועברו לחשבונות השנה הבאה.</v>
          </cell>
        </row>
      </sheetData>
      <sheetData sheetId="13">
        <row r="10">
          <cell r="D10">
            <v>26103243</v>
          </cell>
          <cell r="F10">
            <v>24494865</v>
          </cell>
        </row>
        <row r="11">
          <cell r="D11">
            <v>4403700</v>
          </cell>
          <cell r="F11">
            <v>2124000</v>
          </cell>
        </row>
        <row r="12">
          <cell r="D12">
            <v>825210</v>
          </cell>
          <cell r="F12">
            <v>737040</v>
          </cell>
        </row>
        <row r="13">
          <cell r="D13">
            <v>31332153</v>
          </cell>
          <cell r="F13">
            <v>27355905</v>
          </cell>
        </row>
        <row r="14">
          <cell r="D14" t="str">
            <v>-----------------------</v>
          </cell>
          <cell r="F14" t="str">
            <v>-----------------------</v>
          </cell>
        </row>
        <row r="16">
          <cell r="D16">
            <v>27128101</v>
          </cell>
          <cell r="F16">
            <v>25495077</v>
          </cell>
        </row>
        <row r="17">
          <cell r="D17">
            <v>4996446</v>
          </cell>
          <cell r="F17">
            <v>2087348</v>
          </cell>
        </row>
        <row r="18">
          <cell r="D18">
            <v>32124547</v>
          </cell>
          <cell r="F18">
            <v>27582425</v>
          </cell>
        </row>
        <row r="19">
          <cell r="D19" t="str">
            <v>-----------------------</v>
          </cell>
          <cell r="F19" t="str">
            <v>-----------------------</v>
          </cell>
        </row>
        <row r="20">
          <cell r="D20">
            <v>-792394</v>
          </cell>
          <cell r="F20">
            <v>-226520</v>
          </cell>
        </row>
        <row r="21">
          <cell r="D21" t="str">
            <v>========</v>
          </cell>
          <cell r="F21" t="str">
            <v>========</v>
          </cell>
        </row>
        <row r="23">
          <cell r="D23">
            <v>-37865</v>
          </cell>
          <cell r="F23">
            <v>47958</v>
          </cell>
        </row>
        <row r="24">
          <cell r="D24">
            <v>-449185</v>
          </cell>
          <cell r="F24">
            <v>440152</v>
          </cell>
        </row>
        <row r="25">
          <cell r="D25">
            <v>-487050</v>
          </cell>
          <cell r="F25">
            <v>488110</v>
          </cell>
        </row>
        <row r="26">
          <cell r="D26">
            <v>-305344.43000000005</v>
          </cell>
          <cell r="F26">
            <v>-714629.9</v>
          </cell>
        </row>
        <row r="27">
          <cell r="D27">
            <v>-792394.43</v>
          </cell>
          <cell r="F27">
            <v>-226519.9</v>
          </cell>
        </row>
      </sheetData>
      <sheetData sheetId="14">
        <row r="1">
          <cell r="I1">
            <v>20</v>
          </cell>
        </row>
      </sheetData>
      <sheetData sheetId="15" refreshError="1"/>
      <sheetData sheetId="16">
        <row r="1">
          <cell r="E1" t="str">
            <v>דף 26</v>
          </cell>
        </row>
        <row r="7">
          <cell r="B7" t="str">
            <v>מספר</v>
          </cell>
          <cell r="C7" t="str">
            <v>שם התב''ר</v>
          </cell>
          <cell r="D7" t="str">
            <v>סכום</v>
          </cell>
        </row>
        <row r="8">
          <cell r="B8">
            <v>141</v>
          </cell>
          <cell r="C8" t="str">
            <v>הקמת חטיבת ביניים</v>
          </cell>
          <cell r="D8">
            <v>544640.92000000004</v>
          </cell>
        </row>
        <row r="9">
          <cell r="B9">
            <v>174</v>
          </cell>
          <cell r="C9" t="str">
            <v>פתוח תשתיות וכבישים</v>
          </cell>
          <cell r="D9">
            <v>916501.56</v>
          </cell>
        </row>
        <row r="10">
          <cell r="B10">
            <v>198</v>
          </cell>
          <cell r="C10" t="str">
            <v>מיחשוב משרדי המועצה</v>
          </cell>
          <cell r="D10">
            <v>101066.07</v>
          </cell>
        </row>
        <row r="11">
          <cell r="B11">
            <v>207</v>
          </cell>
          <cell r="C11" t="str">
            <v>מעון יום</v>
          </cell>
          <cell r="D11">
            <v>211876.75</v>
          </cell>
        </row>
        <row r="12">
          <cell r="B12">
            <v>215</v>
          </cell>
          <cell r="C12" t="str">
            <v>תכנית אב</v>
          </cell>
          <cell r="D12">
            <v>55000</v>
          </cell>
        </row>
        <row r="13">
          <cell r="B13">
            <v>220</v>
          </cell>
          <cell r="C13" t="str">
            <v>צמתים האלה,השקד,השיטה</v>
          </cell>
          <cell r="D13">
            <v>34520.400000000001</v>
          </cell>
        </row>
        <row r="14">
          <cell r="B14">
            <v>223</v>
          </cell>
          <cell r="C14" t="str">
            <v>התקני בטיחות וסימון</v>
          </cell>
          <cell r="D14">
            <v>1407.64</v>
          </cell>
        </row>
        <row r="15">
          <cell r="B15">
            <v>225</v>
          </cell>
          <cell r="C15" t="str">
            <v>תכנון שלוחת מתנ"ס</v>
          </cell>
          <cell r="D15">
            <v>25893.55</v>
          </cell>
        </row>
        <row r="16">
          <cell r="B16">
            <v>232</v>
          </cell>
          <cell r="C16" t="str">
            <v>מרכז הפעלה מל"ח</v>
          </cell>
          <cell r="D16">
            <v>8898.5</v>
          </cell>
        </row>
        <row r="17">
          <cell r="B17">
            <v>234</v>
          </cell>
          <cell r="C17" t="str">
            <v>מכשיר ראיית לילה וגדר חכמה</v>
          </cell>
          <cell r="D17">
            <v>15000</v>
          </cell>
        </row>
        <row r="18">
          <cell r="B18">
            <v>237</v>
          </cell>
          <cell r="C18" t="str">
            <v>סימון כבישים</v>
          </cell>
          <cell r="D18">
            <v>6216</v>
          </cell>
        </row>
        <row r="19">
          <cell r="B19">
            <v>238</v>
          </cell>
          <cell r="C19" t="str">
            <v>מוקד עירוני</v>
          </cell>
          <cell r="D19">
            <v>14634.44</v>
          </cell>
        </row>
        <row r="20">
          <cell r="B20">
            <v>239</v>
          </cell>
          <cell r="C20" t="str">
            <v>רכישת גרור ער"ן</v>
          </cell>
          <cell r="D20">
            <v>45000</v>
          </cell>
        </row>
        <row r="21">
          <cell r="D21">
            <v>1980655.8299999998</v>
          </cell>
        </row>
        <row r="23">
          <cell r="B23" t="str">
            <v>עודפים זמניים בתקציב הבלתי רגיל</v>
          </cell>
        </row>
        <row r="25">
          <cell r="B25" t="str">
            <v>מספר</v>
          </cell>
          <cell r="C25" t="str">
            <v>שם התב''ר</v>
          </cell>
          <cell r="D25" t="str">
            <v>סכום</v>
          </cell>
        </row>
        <row r="26">
          <cell r="B26">
            <v>217</v>
          </cell>
          <cell r="C26" t="str">
            <v>שיקום צנרת מים</v>
          </cell>
          <cell r="D26">
            <v>-29916.669999999925</v>
          </cell>
        </row>
        <row r="27">
          <cell r="B27">
            <v>218</v>
          </cell>
          <cell r="C27" t="str">
            <v>תכנון תאורה צומת כניסה</v>
          </cell>
          <cell r="D27">
            <v>-4985</v>
          </cell>
        </row>
        <row r="28">
          <cell r="B28">
            <v>219</v>
          </cell>
          <cell r="C28" t="str">
            <v>מפוי ממוחשב</v>
          </cell>
          <cell r="D28">
            <v>-7297.7899999999936</v>
          </cell>
        </row>
        <row r="29">
          <cell r="D29">
            <v>-42199.459999999919</v>
          </cell>
        </row>
      </sheetData>
      <sheetData sheetId="17">
        <row r="1">
          <cell r="J1" t="str">
            <v>דף 27</v>
          </cell>
        </row>
        <row r="12">
          <cell r="D12">
            <v>2898294.12</v>
          </cell>
          <cell r="E12">
            <v>0</v>
          </cell>
          <cell r="F12">
            <v>980911.70000000019</v>
          </cell>
          <cell r="G12">
            <v>125304</v>
          </cell>
          <cell r="H12">
            <v>767794</v>
          </cell>
          <cell r="J12">
            <v>3157142.0020509697</v>
          </cell>
        </row>
      </sheetData>
      <sheetData sheetId="18">
        <row r="3">
          <cell r="Q3" t="str">
            <v>דף 28</v>
          </cell>
        </row>
        <row r="5">
          <cell r="E5">
            <v>735.17</v>
          </cell>
        </row>
      </sheetData>
      <sheetData sheetId="19">
        <row r="2">
          <cell r="A2">
            <v>1</v>
          </cell>
          <cell r="D2" t="str">
            <v>1110001005</v>
          </cell>
          <cell r="E2" t="str">
            <v>ארנונה כללית</v>
          </cell>
          <cell r="F2">
            <v>-5427137.9100000001</v>
          </cell>
        </row>
        <row r="3">
          <cell r="A3">
            <v>1</v>
          </cell>
          <cell r="D3" t="str">
            <v>1113001006</v>
          </cell>
          <cell r="E3" t="str">
            <v>ארנונה מגרשים בבניה</v>
          </cell>
          <cell r="F3">
            <v>-71237.37</v>
          </cell>
        </row>
        <row r="4">
          <cell r="A4">
            <v>1</v>
          </cell>
          <cell r="D4" t="str">
            <v>1113001015</v>
          </cell>
          <cell r="E4" t="str">
            <v>ארנונה מגרשים ריקים</v>
          </cell>
          <cell r="F4">
            <v>-296428.90000000002</v>
          </cell>
        </row>
        <row r="5">
          <cell r="A5">
            <v>1</v>
          </cell>
          <cell r="D5" t="str">
            <v>1130001218</v>
          </cell>
          <cell r="E5" t="str">
            <v>הנחות ארנונה- מימון</v>
          </cell>
          <cell r="F5">
            <v>0</v>
          </cell>
        </row>
        <row r="6">
          <cell r="A6">
            <v>1</v>
          </cell>
          <cell r="D6" t="str">
            <v>1160001215</v>
          </cell>
          <cell r="E6" t="str">
            <v>הנחות ארנונה- סוציאליות</v>
          </cell>
          <cell r="F6">
            <v>-505000</v>
          </cell>
        </row>
        <row r="7">
          <cell r="A7">
            <v>1</v>
          </cell>
          <cell r="D7" t="str">
            <v>1300008104</v>
          </cell>
          <cell r="E7" t="str">
            <v>אג מבני ציבור</v>
          </cell>
          <cell r="F7">
            <v>0</v>
          </cell>
        </row>
        <row r="8">
          <cell r="A8">
            <v>1</v>
          </cell>
          <cell r="D8" t="str">
            <v>1500009901</v>
          </cell>
          <cell r="E8" t="str">
            <v>השת האוצר בפנסיה</v>
          </cell>
          <cell r="F8">
            <v>-141127.44</v>
          </cell>
        </row>
        <row r="9">
          <cell r="A9">
            <v>1</v>
          </cell>
          <cell r="D9" t="str">
            <v>1600006903</v>
          </cell>
          <cell r="E9" t="str">
            <v>החזר פרעון מלוות</v>
          </cell>
          <cell r="F9">
            <v>-1046993</v>
          </cell>
        </row>
        <row r="10">
          <cell r="A10">
            <v>1</v>
          </cell>
          <cell r="D10" t="str">
            <v>1900009109</v>
          </cell>
          <cell r="E10" t="str">
            <v>מענקים ממשרד הפנים</v>
          </cell>
          <cell r="F10">
            <v>-5351675</v>
          </cell>
        </row>
        <row r="11">
          <cell r="A11">
            <v>1</v>
          </cell>
          <cell r="D11" t="str">
            <v>1920009107</v>
          </cell>
          <cell r="E11" t="str">
            <v>מענקים חד פעמיים</v>
          </cell>
          <cell r="F11">
            <v>-957541</v>
          </cell>
        </row>
        <row r="12">
          <cell r="A12">
            <v>1</v>
          </cell>
          <cell r="D12" t="str">
            <v>1930009106</v>
          </cell>
          <cell r="E12" t="str">
            <v>מענקים</v>
          </cell>
          <cell r="F12">
            <v>-230000</v>
          </cell>
        </row>
        <row r="13">
          <cell r="A13">
            <v>1</v>
          </cell>
          <cell r="D13" t="str">
            <v>1970009102</v>
          </cell>
          <cell r="E13" t="str">
            <v>מענק רזרבה להיתיקרות</v>
          </cell>
          <cell r="F13">
            <v>0</v>
          </cell>
        </row>
        <row r="14">
          <cell r="A14">
            <v>1</v>
          </cell>
          <cell r="D14" t="str">
            <v>2142009102</v>
          </cell>
          <cell r="E14" t="str">
            <v>דמי בדיקה בשר.דגים</v>
          </cell>
          <cell r="F14">
            <v>-6761</v>
          </cell>
        </row>
        <row r="15">
          <cell r="A15">
            <v>1</v>
          </cell>
          <cell r="D15" t="str">
            <v>2143002203</v>
          </cell>
          <cell r="E15" t="str">
            <v>חיסון ורישוי כלבים</v>
          </cell>
          <cell r="F15">
            <v>-27720</v>
          </cell>
        </row>
        <row r="16">
          <cell r="A16">
            <v>1</v>
          </cell>
          <cell r="D16" t="str">
            <v>2220002207</v>
          </cell>
          <cell r="E16" t="str">
            <v>מאג שמירה</v>
          </cell>
          <cell r="F16">
            <v>-772378.55</v>
          </cell>
        </row>
        <row r="17">
          <cell r="A17">
            <v>1</v>
          </cell>
          <cell r="D17" t="str">
            <v>2220004201</v>
          </cell>
          <cell r="E17" t="str">
            <v>אבטחה-סייר</v>
          </cell>
          <cell r="F17">
            <v>-251833.8</v>
          </cell>
        </row>
        <row r="18">
          <cell r="A18">
            <v>1</v>
          </cell>
          <cell r="D18" t="str">
            <v>2220009701</v>
          </cell>
          <cell r="E18" t="str">
            <v>השתת ממשלה בבטחון</v>
          </cell>
          <cell r="F18">
            <v>-59468.52</v>
          </cell>
        </row>
        <row r="19">
          <cell r="A19">
            <v>1</v>
          </cell>
          <cell r="D19" t="str">
            <v>2221009100</v>
          </cell>
          <cell r="E19" t="str">
            <v>משמר אזרחי</v>
          </cell>
          <cell r="F19">
            <v>-10300</v>
          </cell>
        </row>
        <row r="20">
          <cell r="A20">
            <v>1</v>
          </cell>
          <cell r="D20" t="str">
            <v>2270009706</v>
          </cell>
          <cell r="E20" t="str">
            <v>השתתפות ממשלה בהגמר</v>
          </cell>
          <cell r="F20">
            <v>-143283</v>
          </cell>
        </row>
        <row r="21">
          <cell r="A21">
            <v>1</v>
          </cell>
          <cell r="D21" t="str">
            <v>2330002209</v>
          </cell>
          <cell r="E21" t="str">
            <v>אג רשיונות בניה</v>
          </cell>
          <cell r="F21">
            <v>-147339.5</v>
          </cell>
        </row>
        <row r="22">
          <cell r="A22">
            <v>1</v>
          </cell>
          <cell r="D22" t="str">
            <v>2410006202</v>
          </cell>
          <cell r="E22" t="str">
            <v>מכירת רכוש</v>
          </cell>
          <cell r="F22">
            <v>0</v>
          </cell>
        </row>
        <row r="23">
          <cell r="A23">
            <v>1</v>
          </cell>
          <cell r="D23" t="str">
            <v>2450002107</v>
          </cell>
          <cell r="E23" t="str">
            <v>אגרות ביוב</v>
          </cell>
          <cell r="F23">
            <v>-320786.24</v>
          </cell>
        </row>
        <row r="24">
          <cell r="A24">
            <v>1</v>
          </cell>
          <cell r="D24" t="str">
            <v>2520004901</v>
          </cell>
          <cell r="E24" t="str">
            <v>מחגיגות וטכסים</v>
          </cell>
          <cell r="F24">
            <v>-151794.39000000001</v>
          </cell>
        </row>
        <row r="25">
          <cell r="A25">
            <v>1</v>
          </cell>
          <cell r="D25" t="str">
            <v>2690004130</v>
          </cell>
          <cell r="E25" t="str">
            <v>הכנסות מטל"כ</v>
          </cell>
          <cell r="F25">
            <v>-33597</v>
          </cell>
        </row>
        <row r="26">
          <cell r="A26">
            <v>1</v>
          </cell>
          <cell r="D26" t="str">
            <v>2690005100</v>
          </cell>
          <cell r="E26" t="str">
            <v>הכנסות בגין שנה קודמת</v>
          </cell>
          <cell r="F26">
            <v>-37583.5</v>
          </cell>
        </row>
        <row r="27">
          <cell r="A27">
            <v>1</v>
          </cell>
          <cell r="D27" t="str">
            <v>2690006611</v>
          </cell>
          <cell r="E27" t="str">
            <v>מריבית ודיבידנד</v>
          </cell>
          <cell r="F27">
            <v>-31596.6</v>
          </cell>
        </row>
        <row r="28">
          <cell r="A28">
            <v>1</v>
          </cell>
          <cell r="D28" t="str">
            <v>2690006901</v>
          </cell>
          <cell r="E28" t="str">
            <v>הכנסות  שונות</v>
          </cell>
          <cell r="F28">
            <v>-633.79999999999995</v>
          </cell>
        </row>
        <row r="29">
          <cell r="A29">
            <v>1</v>
          </cell>
          <cell r="D29" t="str">
            <v>2810002907</v>
          </cell>
          <cell r="E29" t="str">
            <v>מלכידת כלבים</v>
          </cell>
          <cell r="F29">
            <v>-4038</v>
          </cell>
        </row>
        <row r="30">
          <cell r="A30">
            <v>1</v>
          </cell>
          <cell r="D30" t="str">
            <v>2810006905</v>
          </cell>
          <cell r="E30" t="str">
            <v>מפקוח חוקי עזר</v>
          </cell>
          <cell r="F30">
            <v>-24693.1</v>
          </cell>
        </row>
        <row r="31">
          <cell r="A31">
            <v>1</v>
          </cell>
          <cell r="D31" t="str">
            <v>2820006904</v>
          </cell>
          <cell r="E31" t="str">
            <v>מאג' בימ'ש ושכט</v>
          </cell>
          <cell r="F31">
            <v>-17160.7</v>
          </cell>
        </row>
        <row r="32">
          <cell r="A32">
            <v>1</v>
          </cell>
          <cell r="D32" t="str">
            <v>3120004223</v>
          </cell>
          <cell r="E32" t="str">
            <v>חוגי - התעמלות</v>
          </cell>
          <cell r="F32">
            <v>-32383.35</v>
          </cell>
        </row>
        <row r="33">
          <cell r="A33">
            <v>1</v>
          </cell>
          <cell r="D33" t="str">
            <v>3120004401</v>
          </cell>
          <cell r="E33" t="str">
            <v>סל תרבות וחוגים גנ"י</v>
          </cell>
          <cell r="F33">
            <v>-11161.71</v>
          </cell>
        </row>
        <row r="34">
          <cell r="A34">
            <v>1</v>
          </cell>
          <cell r="D34" t="str">
            <v>3122004106</v>
          </cell>
          <cell r="E34" t="str">
            <v>עצמי לחובה</v>
          </cell>
          <cell r="F34">
            <v>-21344.82</v>
          </cell>
        </row>
        <row r="35">
          <cell r="A35">
            <v>1</v>
          </cell>
          <cell r="D35" t="str">
            <v>3122004900</v>
          </cell>
          <cell r="E35" t="str">
            <v>גן ניסויי</v>
          </cell>
          <cell r="F35">
            <v>-3739.5</v>
          </cell>
        </row>
        <row r="36">
          <cell r="A36">
            <v>1</v>
          </cell>
          <cell r="D36" t="str">
            <v>3123004103</v>
          </cell>
          <cell r="E36" t="str">
            <v>שכ"ל קדם חובה</v>
          </cell>
          <cell r="F36">
            <v>-1089566.2</v>
          </cell>
        </row>
        <row r="37">
          <cell r="A37">
            <v>1</v>
          </cell>
          <cell r="D37" t="str">
            <v>3123009201</v>
          </cell>
          <cell r="E37" t="str">
            <v>השת ממשלה בקדם חוב</v>
          </cell>
          <cell r="F37">
            <v>-387103.86</v>
          </cell>
        </row>
        <row r="38">
          <cell r="A38">
            <v>1</v>
          </cell>
          <cell r="D38" t="str">
            <v>3124004203</v>
          </cell>
          <cell r="E38" t="str">
            <v>הכנסות למעון</v>
          </cell>
          <cell r="F38">
            <v>-471977.87</v>
          </cell>
        </row>
        <row r="39">
          <cell r="A39">
            <v>1</v>
          </cell>
          <cell r="D39" t="str">
            <v>3124009301</v>
          </cell>
          <cell r="E39" t="str">
            <v>הכנסות משרד העבודה</v>
          </cell>
          <cell r="F39">
            <v>0</v>
          </cell>
        </row>
        <row r="40">
          <cell r="A40">
            <v>1</v>
          </cell>
          <cell r="D40" t="str">
            <v>3125004107</v>
          </cell>
          <cell r="E40" t="str">
            <v>הכנסות למועדונית_גן</v>
          </cell>
          <cell r="F40">
            <v>-460345.67</v>
          </cell>
        </row>
        <row r="41">
          <cell r="A41">
            <v>1</v>
          </cell>
          <cell r="D41" t="str">
            <v>3125009205</v>
          </cell>
          <cell r="E41" t="str">
            <v>ממשלה למועדוניות גן</v>
          </cell>
          <cell r="F41">
            <v>-93641.54</v>
          </cell>
        </row>
        <row r="42">
          <cell r="A42">
            <v>1</v>
          </cell>
          <cell r="D42" t="str">
            <v>3125104904</v>
          </cell>
          <cell r="E42" t="str">
            <v>מועדוניות יוחא</v>
          </cell>
          <cell r="F42">
            <v>-141516</v>
          </cell>
        </row>
        <row r="43">
          <cell r="A43">
            <v>1</v>
          </cell>
          <cell r="D43" t="str">
            <v>3125109208</v>
          </cell>
          <cell r="E43" t="str">
            <v>מועדוניות יוחא</v>
          </cell>
          <cell r="F43">
            <v>-27543.05</v>
          </cell>
        </row>
        <row r="44">
          <cell r="A44">
            <v>1</v>
          </cell>
          <cell r="D44" t="str">
            <v>3132004105</v>
          </cell>
          <cell r="E44" t="str">
            <v>אג שרותים בי"ס</v>
          </cell>
          <cell r="F44">
            <v>-6330.35</v>
          </cell>
        </row>
        <row r="45">
          <cell r="A45">
            <v>1</v>
          </cell>
          <cell r="D45" t="str">
            <v>3132004114</v>
          </cell>
          <cell r="E45" t="str">
            <v>למלאכה</v>
          </cell>
          <cell r="F45">
            <v>-1329.58</v>
          </cell>
        </row>
        <row r="46">
          <cell r="A46">
            <v>1</v>
          </cell>
          <cell r="D46" t="str">
            <v>3132004123</v>
          </cell>
          <cell r="E46" t="str">
            <v>סייעות כתה  א</v>
          </cell>
          <cell r="F46">
            <v>0</v>
          </cell>
        </row>
        <row r="47">
          <cell r="A47">
            <v>1</v>
          </cell>
          <cell r="D47" t="str">
            <v>3132004208</v>
          </cell>
          <cell r="E47" t="str">
            <v>הכנסות לתל"ן בי"ס</v>
          </cell>
          <cell r="F47">
            <v>-4500</v>
          </cell>
        </row>
        <row r="48">
          <cell r="A48">
            <v>1</v>
          </cell>
          <cell r="D48" t="str">
            <v>3132004217</v>
          </cell>
          <cell r="E48" t="str">
            <v>השתתמוא"ז בתל"ן ב"ס יסוד</v>
          </cell>
          <cell r="F48">
            <v>0</v>
          </cell>
        </row>
        <row r="49">
          <cell r="A49">
            <v>1</v>
          </cell>
          <cell r="D49" t="str">
            <v>3132004301</v>
          </cell>
          <cell r="E49" t="str">
            <v>מאג תלמידי חוץ</v>
          </cell>
          <cell r="F49">
            <v>-122905</v>
          </cell>
        </row>
        <row r="50">
          <cell r="A50">
            <v>1</v>
          </cell>
          <cell r="D50" t="str">
            <v>3132004909</v>
          </cell>
          <cell r="E50" t="str">
            <v>סל תרבות בי"ס</v>
          </cell>
          <cell r="F50">
            <v>-30049</v>
          </cell>
        </row>
        <row r="51">
          <cell r="A51">
            <v>1</v>
          </cell>
          <cell r="D51" t="str">
            <v>3132004927</v>
          </cell>
          <cell r="E51" t="str">
            <v>הכנס עצמיות קב"ס</v>
          </cell>
          <cell r="F51">
            <v>-11081.44</v>
          </cell>
        </row>
        <row r="52">
          <cell r="A52">
            <v>1</v>
          </cell>
          <cell r="D52" t="str">
            <v>3132009203</v>
          </cell>
          <cell r="E52" t="str">
            <v>השתת ממשלה בביס</v>
          </cell>
          <cell r="F52">
            <v>-705827.82</v>
          </cell>
        </row>
        <row r="53">
          <cell r="A53">
            <v>1</v>
          </cell>
          <cell r="D53" t="str">
            <v>3132009212</v>
          </cell>
          <cell r="E53" t="str">
            <v>השת' ממש בשיכפול בי"ס</v>
          </cell>
          <cell r="F53">
            <v>-17894</v>
          </cell>
        </row>
        <row r="54">
          <cell r="A54">
            <v>1</v>
          </cell>
          <cell r="D54" t="str">
            <v>3132009221</v>
          </cell>
          <cell r="E54" t="str">
            <v>הכנסות קב"ס</v>
          </cell>
          <cell r="F54">
            <v>-157878.48000000001</v>
          </cell>
        </row>
        <row r="55">
          <cell r="A55">
            <v>1</v>
          </cell>
          <cell r="D55" t="str">
            <v>3132009230</v>
          </cell>
          <cell r="E55" t="str">
            <v>ממשלה אג' שר יסודי</v>
          </cell>
          <cell r="F55">
            <v>-15414</v>
          </cell>
        </row>
        <row r="56">
          <cell r="A56">
            <v>1</v>
          </cell>
          <cell r="D56" t="str">
            <v>3138004107</v>
          </cell>
          <cell r="E56" t="str">
            <v>הכנסות לצהרון בי"ס</v>
          </cell>
          <cell r="F56">
            <v>-356660.72</v>
          </cell>
        </row>
        <row r="57">
          <cell r="A57">
            <v>1</v>
          </cell>
          <cell r="D57" t="str">
            <v>3138009205</v>
          </cell>
          <cell r="E57" t="str">
            <v>ממשלה לצהרון בי"ס</v>
          </cell>
          <cell r="F57">
            <v>-77791.58</v>
          </cell>
        </row>
        <row r="58">
          <cell r="A58">
            <v>1</v>
          </cell>
          <cell r="D58" t="str">
            <v>3138109208</v>
          </cell>
          <cell r="E58" t="str">
            <v>למועדונית משפחתית</v>
          </cell>
          <cell r="F58">
            <v>-8500</v>
          </cell>
        </row>
        <row r="59">
          <cell r="A59">
            <v>1</v>
          </cell>
          <cell r="D59" t="str">
            <v>3140004100</v>
          </cell>
          <cell r="E59" t="str">
            <v>אג שרותים חט"ב</v>
          </cell>
          <cell r="F59">
            <v>-3874.6</v>
          </cell>
        </row>
        <row r="60">
          <cell r="A60">
            <v>1</v>
          </cell>
          <cell r="D60" t="str">
            <v>3140004203</v>
          </cell>
          <cell r="E60" t="str">
            <v>הכנסות תל"ן חטב</v>
          </cell>
          <cell r="F60">
            <v>-8000</v>
          </cell>
        </row>
        <row r="61">
          <cell r="A61">
            <v>1</v>
          </cell>
          <cell r="D61" t="str">
            <v>3140004212</v>
          </cell>
          <cell r="E61" t="str">
            <v>השתת מוא"ז בתל"ן בחט"ב</v>
          </cell>
          <cell r="F61">
            <v>0</v>
          </cell>
        </row>
        <row r="62">
          <cell r="A62">
            <v>1</v>
          </cell>
          <cell r="D62" t="str">
            <v>3140004409</v>
          </cell>
          <cell r="E62" t="str">
            <v>סל תרבות חט"ב</v>
          </cell>
          <cell r="F62">
            <v>-16522</v>
          </cell>
        </row>
        <row r="63">
          <cell r="A63">
            <v>1</v>
          </cell>
          <cell r="D63" t="str">
            <v>3140009208</v>
          </cell>
          <cell r="E63" t="str">
            <v>ממשלה לחט"ב</v>
          </cell>
          <cell r="F63">
            <v>-816964.37</v>
          </cell>
        </row>
        <row r="64">
          <cell r="A64">
            <v>1</v>
          </cell>
          <cell r="D64" t="str">
            <v>3140009217</v>
          </cell>
          <cell r="E64" t="str">
            <v>ממשל בשיכפול חט"ב</v>
          </cell>
          <cell r="F64">
            <v>-10904</v>
          </cell>
        </row>
        <row r="65">
          <cell r="A65">
            <v>1</v>
          </cell>
          <cell r="D65" t="str">
            <v>3140009235</v>
          </cell>
          <cell r="E65" t="str">
            <v>ממשלה אג' שרותים חטב</v>
          </cell>
          <cell r="F65">
            <v>-12360</v>
          </cell>
        </row>
        <row r="66">
          <cell r="A66">
            <v>1</v>
          </cell>
          <cell r="D66" t="str">
            <v>3171009202</v>
          </cell>
          <cell r="E66" t="str">
            <v>ממשלה בבטחון חינוך</v>
          </cell>
          <cell r="F66">
            <v>-311796.31</v>
          </cell>
        </row>
        <row r="67">
          <cell r="A67">
            <v>1</v>
          </cell>
          <cell r="D67" t="str">
            <v>3173009206</v>
          </cell>
          <cell r="E67" t="str">
            <v>ממשלה בשפ"י</v>
          </cell>
          <cell r="F67">
            <v>-147828.64000000001</v>
          </cell>
        </row>
        <row r="68">
          <cell r="A68">
            <v>1</v>
          </cell>
          <cell r="D68" t="str">
            <v>3178004907</v>
          </cell>
          <cell r="E68" t="str">
            <v>השת הורים בהסעות</v>
          </cell>
          <cell r="F68">
            <v>-166353.37</v>
          </cell>
        </row>
        <row r="69">
          <cell r="A69">
            <v>1</v>
          </cell>
          <cell r="D69" t="str">
            <v>3178009201</v>
          </cell>
          <cell r="E69" t="str">
            <v>השת ממשלה בהסעות</v>
          </cell>
          <cell r="F69">
            <v>-1213400.7</v>
          </cell>
        </row>
        <row r="70">
          <cell r="A70">
            <v>1</v>
          </cell>
          <cell r="D70" t="str">
            <v>3220004909</v>
          </cell>
          <cell r="E70" t="str">
            <v>מחבורות יצוגיות</v>
          </cell>
          <cell r="F70">
            <v>-34088</v>
          </cell>
        </row>
        <row r="71">
          <cell r="A71">
            <v>1</v>
          </cell>
          <cell r="D71" t="str">
            <v>3230004908</v>
          </cell>
          <cell r="E71" t="str">
            <v>הכנסות לספריה</v>
          </cell>
          <cell r="F71">
            <v>-2497.6999999999998</v>
          </cell>
        </row>
        <row r="72">
          <cell r="A72">
            <v>1</v>
          </cell>
          <cell r="D72" t="str">
            <v>3230009202</v>
          </cell>
          <cell r="E72" t="str">
            <v>השת ממשלה בספריה</v>
          </cell>
          <cell r="F72">
            <v>-36718.910000000003</v>
          </cell>
        </row>
        <row r="73">
          <cell r="A73">
            <v>1</v>
          </cell>
          <cell r="D73" t="str">
            <v>3240004206</v>
          </cell>
          <cell r="E73" t="str">
            <v>הכנסות לחוגים</v>
          </cell>
          <cell r="F73">
            <v>-888000.4</v>
          </cell>
        </row>
        <row r="74">
          <cell r="A74">
            <v>1</v>
          </cell>
          <cell r="D74" t="str">
            <v>3282004907</v>
          </cell>
          <cell r="E74" t="str">
            <v>הכ למועדון הנוער</v>
          </cell>
          <cell r="F74">
            <v>-86347.199999999997</v>
          </cell>
        </row>
        <row r="75">
          <cell r="A75">
            <v>1</v>
          </cell>
          <cell r="D75" t="str">
            <v>3282009201</v>
          </cell>
          <cell r="E75" t="str">
            <v>ממש' במוס נוער</v>
          </cell>
          <cell r="F75">
            <v>-41146.5</v>
          </cell>
        </row>
        <row r="76">
          <cell r="A76">
            <v>1</v>
          </cell>
          <cell r="D76" t="str">
            <v>3283004203</v>
          </cell>
          <cell r="E76" t="str">
            <v>הכנס לתרבות תורנית</v>
          </cell>
          <cell r="F76">
            <v>-16554.599999999999</v>
          </cell>
        </row>
        <row r="77">
          <cell r="A77">
            <v>1</v>
          </cell>
          <cell r="D77" t="str">
            <v>3283009208</v>
          </cell>
          <cell r="E77" t="str">
            <v>ממשל בתורנית</v>
          </cell>
          <cell r="F77">
            <v>-32000</v>
          </cell>
        </row>
        <row r="78">
          <cell r="A78">
            <v>1</v>
          </cell>
          <cell r="D78" t="str">
            <v>3284004901</v>
          </cell>
          <cell r="E78" t="str">
            <v>דמי קיטנות</v>
          </cell>
          <cell r="F78">
            <v>-306022.77</v>
          </cell>
        </row>
        <row r="79">
          <cell r="A79">
            <v>1</v>
          </cell>
          <cell r="D79" t="str">
            <v>3284009205</v>
          </cell>
          <cell r="E79" t="str">
            <v>לקייטנה ממשרד החינוך</v>
          </cell>
          <cell r="F79">
            <v>-69516.5</v>
          </cell>
        </row>
        <row r="80">
          <cell r="A80">
            <v>1</v>
          </cell>
          <cell r="D80" t="str">
            <v>3290004108</v>
          </cell>
          <cell r="E80" t="str">
            <v>הכנסות לספורט</v>
          </cell>
          <cell r="F80">
            <v>-210060</v>
          </cell>
        </row>
        <row r="81">
          <cell r="A81">
            <v>1</v>
          </cell>
          <cell r="D81" t="str">
            <v>3290009206</v>
          </cell>
          <cell r="E81" t="str">
            <v>השת ממשלה בספורט</v>
          </cell>
          <cell r="F81">
            <v>-29379</v>
          </cell>
        </row>
        <row r="82">
          <cell r="A82">
            <v>1</v>
          </cell>
          <cell r="D82" t="str">
            <v>3410009303</v>
          </cell>
          <cell r="E82" t="str">
            <v>אירגוניות ושכר</v>
          </cell>
          <cell r="F82">
            <v>-134805</v>
          </cell>
        </row>
        <row r="83">
          <cell r="A83">
            <v>1</v>
          </cell>
          <cell r="D83" t="str">
            <v>3411009300</v>
          </cell>
          <cell r="E83" t="str">
            <v>ממשל' בהוצ רווחה</v>
          </cell>
          <cell r="F83">
            <v>-1056</v>
          </cell>
        </row>
        <row r="84">
          <cell r="A84">
            <v>1</v>
          </cell>
          <cell r="D84" t="str">
            <v>3422004909</v>
          </cell>
          <cell r="E84" t="str">
            <v>משפ במצוקה בקהילה</v>
          </cell>
          <cell r="F84">
            <v>-3360</v>
          </cell>
        </row>
        <row r="85">
          <cell r="A85">
            <v>1</v>
          </cell>
          <cell r="D85" t="str">
            <v>3422009306</v>
          </cell>
          <cell r="E85" t="str">
            <v>משפחות במצוקה בקהילה</v>
          </cell>
          <cell r="F85">
            <v>-9700</v>
          </cell>
        </row>
        <row r="86">
          <cell r="A86">
            <v>1</v>
          </cell>
          <cell r="D86" t="str">
            <v>3422104902</v>
          </cell>
          <cell r="E86" t="str">
            <v>קיטנה לאמהות</v>
          </cell>
          <cell r="F86">
            <v>0</v>
          </cell>
        </row>
        <row r="87">
          <cell r="A87">
            <v>1</v>
          </cell>
          <cell r="D87" t="str">
            <v>3422109309</v>
          </cell>
          <cell r="E87" t="str">
            <v>קייטנות לאמהות</v>
          </cell>
          <cell r="F87">
            <v>0</v>
          </cell>
        </row>
        <row r="88">
          <cell r="A88">
            <v>1</v>
          </cell>
          <cell r="D88" t="str">
            <v>3424009300</v>
          </cell>
          <cell r="E88" t="str">
            <v>טיפול בםרט ומשפחה</v>
          </cell>
          <cell r="F88">
            <v>-5250</v>
          </cell>
        </row>
        <row r="89">
          <cell r="A89">
            <v>1</v>
          </cell>
          <cell r="D89" t="str">
            <v>3435004909</v>
          </cell>
          <cell r="E89" t="str">
            <v>פעולות קהילתיות לנוער</v>
          </cell>
          <cell r="F89">
            <v>-1773.09</v>
          </cell>
        </row>
        <row r="90">
          <cell r="A90">
            <v>1</v>
          </cell>
          <cell r="D90" t="str">
            <v>3435009306</v>
          </cell>
          <cell r="E90" t="str">
            <v>פעולות קהילתיות לילד</v>
          </cell>
          <cell r="F90">
            <v>-48104</v>
          </cell>
        </row>
        <row r="91">
          <cell r="A91">
            <v>1</v>
          </cell>
          <cell r="D91" t="str">
            <v>3438004900</v>
          </cell>
          <cell r="E91" t="str">
            <v>לילדים בפנימיות</v>
          </cell>
          <cell r="F91">
            <v>-13328</v>
          </cell>
        </row>
        <row r="92">
          <cell r="A92">
            <v>1</v>
          </cell>
          <cell r="D92" t="str">
            <v>3438009307</v>
          </cell>
          <cell r="E92" t="str">
            <v>אחזקת ילדים בפנימיות</v>
          </cell>
          <cell r="F92">
            <v>-78791</v>
          </cell>
        </row>
        <row r="93">
          <cell r="A93">
            <v>1</v>
          </cell>
          <cell r="D93" t="str">
            <v>3439009304</v>
          </cell>
          <cell r="E93" t="str">
            <v>מעונות יום- אומנה</v>
          </cell>
          <cell r="F93">
            <v>-44155</v>
          </cell>
        </row>
        <row r="94">
          <cell r="A94">
            <v>1</v>
          </cell>
          <cell r="D94" t="str">
            <v>3439009313</v>
          </cell>
          <cell r="E94" t="str">
            <v>מעונות יום מ.הרווחה</v>
          </cell>
          <cell r="F94">
            <v>-47378</v>
          </cell>
        </row>
        <row r="95">
          <cell r="A95">
            <v>1</v>
          </cell>
          <cell r="D95" t="str">
            <v>3443004904</v>
          </cell>
          <cell r="E95" t="str">
            <v>למעונות גריאטריים</v>
          </cell>
          <cell r="F95">
            <v>-1571.11</v>
          </cell>
        </row>
        <row r="96">
          <cell r="A96">
            <v>1</v>
          </cell>
          <cell r="D96" t="str">
            <v>3444004901</v>
          </cell>
          <cell r="E96" t="str">
            <v>למועדון קשישים</v>
          </cell>
          <cell r="F96">
            <v>-13419</v>
          </cell>
        </row>
        <row r="97">
          <cell r="A97">
            <v>1</v>
          </cell>
          <cell r="D97" t="str">
            <v>3444009308</v>
          </cell>
          <cell r="E97" t="str">
            <v>ממשל למועדון קשישים</v>
          </cell>
          <cell r="F97">
            <v>-24060</v>
          </cell>
        </row>
        <row r="98">
          <cell r="A98">
            <v>1</v>
          </cell>
          <cell r="D98" t="str">
            <v>3445009305</v>
          </cell>
          <cell r="E98" t="str">
            <v>ממשל בצרכים לזקן</v>
          </cell>
          <cell r="F98">
            <v>-23410</v>
          </cell>
        </row>
        <row r="99">
          <cell r="A99">
            <v>1</v>
          </cell>
          <cell r="D99" t="str">
            <v>3451004909</v>
          </cell>
          <cell r="E99" t="str">
            <v>למפגרים במוסדות</v>
          </cell>
          <cell r="F99">
            <v>0</v>
          </cell>
        </row>
        <row r="100">
          <cell r="A100">
            <v>1</v>
          </cell>
          <cell r="D100" t="str">
            <v>3451009306</v>
          </cell>
          <cell r="E100" t="str">
            <v>מפגרים במוסדות</v>
          </cell>
          <cell r="F100">
            <v>-138215</v>
          </cell>
        </row>
        <row r="101">
          <cell r="A101">
            <v>1</v>
          </cell>
          <cell r="D101" t="str">
            <v>3452009303</v>
          </cell>
          <cell r="E101" t="str">
            <v>מפגרים במעון טיפולי</v>
          </cell>
          <cell r="F101">
            <v>0</v>
          </cell>
        </row>
        <row r="102">
          <cell r="A102">
            <v>1</v>
          </cell>
          <cell r="D102" t="str">
            <v>3453009300</v>
          </cell>
          <cell r="E102" t="str">
            <v>שרותים תומכים למפגר</v>
          </cell>
          <cell r="F102">
            <v>0</v>
          </cell>
        </row>
        <row r="103">
          <cell r="A103">
            <v>1</v>
          </cell>
          <cell r="D103" t="str">
            <v>3463009309</v>
          </cell>
          <cell r="E103" t="str">
            <v>דמי ליווי לעיוור</v>
          </cell>
          <cell r="F103">
            <v>-7080</v>
          </cell>
        </row>
        <row r="104">
          <cell r="A104">
            <v>1</v>
          </cell>
          <cell r="D104" t="str">
            <v>3464009306</v>
          </cell>
          <cell r="E104" t="str">
            <v>מפעלי שקום ותעסוקה</v>
          </cell>
          <cell r="F104">
            <v>0</v>
          </cell>
        </row>
        <row r="105">
          <cell r="A105">
            <v>1</v>
          </cell>
          <cell r="D105" t="str">
            <v>3466009300</v>
          </cell>
          <cell r="E105" t="str">
            <v>תעסוקה מוגנת</v>
          </cell>
          <cell r="F105">
            <v>-2589</v>
          </cell>
        </row>
        <row r="106">
          <cell r="A106">
            <v>1</v>
          </cell>
          <cell r="D106" t="str">
            <v>3467004900</v>
          </cell>
          <cell r="E106" t="str">
            <v>שיקום נכים</v>
          </cell>
          <cell r="F106">
            <v>-1440</v>
          </cell>
        </row>
        <row r="107">
          <cell r="A107">
            <v>1</v>
          </cell>
          <cell r="D107" t="str">
            <v>3467009307</v>
          </cell>
          <cell r="E107" t="str">
            <v>שיקום נכים בקהילה</v>
          </cell>
          <cell r="F107">
            <v>-20493</v>
          </cell>
        </row>
        <row r="108">
          <cell r="A108">
            <v>1</v>
          </cell>
          <cell r="D108" t="str">
            <v>3468009304</v>
          </cell>
          <cell r="E108" t="str">
            <v>אמון והכשרה-שקום נכים</v>
          </cell>
          <cell r="F108">
            <v>12112</v>
          </cell>
        </row>
        <row r="109">
          <cell r="A109">
            <v>1</v>
          </cell>
          <cell r="D109" t="str">
            <v>3471004907</v>
          </cell>
          <cell r="E109" t="str">
            <v>חבורות רחוב ונערות</v>
          </cell>
          <cell r="F109">
            <v>0</v>
          </cell>
        </row>
        <row r="110">
          <cell r="A110">
            <v>1</v>
          </cell>
          <cell r="D110" t="str">
            <v>3471009304</v>
          </cell>
          <cell r="E110" t="str">
            <v>טיפול בחבורות רחוב-נערות</v>
          </cell>
          <cell r="F110">
            <v>-27443</v>
          </cell>
        </row>
        <row r="111">
          <cell r="A111">
            <v>1</v>
          </cell>
          <cell r="D111" t="str">
            <v>3472009301</v>
          </cell>
          <cell r="E111" t="str">
            <v>נערות במצוקה</v>
          </cell>
          <cell r="F111">
            <v>-2400</v>
          </cell>
        </row>
        <row r="112">
          <cell r="A112">
            <v>1</v>
          </cell>
          <cell r="D112" t="str">
            <v>3474009305</v>
          </cell>
          <cell r="E112" t="str">
            <v>טיפול בסמים</v>
          </cell>
          <cell r="F112">
            <v>-35219</v>
          </cell>
        </row>
        <row r="113">
          <cell r="A113">
            <v>1</v>
          </cell>
          <cell r="D113" t="str">
            <v>3482009300</v>
          </cell>
          <cell r="E113" t="str">
            <v>לכידות חברתית</v>
          </cell>
          <cell r="F113">
            <v>-7000</v>
          </cell>
        </row>
        <row r="114">
          <cell r="A114">
            <v>1</v>
          </cell>
          <cell r="D114" t="str">
            <v>3790009902</v>
          </cell>
          <cell r="E114" t="str">
            <v>ממשלה-איכות הסביבה</v>
          </cell>
          <cell r="F114">
            <v>-5000</v>
          </cell>
        </row>
        <row r="115">
          <cell r="A115">
            <v>1</v>
          </cell>
          <cell r="D115" t="str">
            <v>4130002104</v>
          </cell>
          <cell r="E115" t="str">
            <v>אגרות מים</v>
          </cell>
          <cell r="F115">
            <v>0</v>
          </cell>
        </row>
        <row r="116">
          <cell r="A116">
            <v>1</v>
          </cell>
          <cell r="D116" t="str">
            <v>4130006504</v>
          </cell>
          <cell r="E116" t="str">
            <v>הכנסות ממים</v>
          </cell>
          <cell r="F116">
            <v>-1520982.97</v>
          </cell>
        </row>
        <row r="117">
          <cell r="A117">
            <v>1</v>
          </cell>
          <cell r="D117" t="str">
            <v>4130006513</v>
          </cell>
          <cell r="E117" t="str">
            <v>הכנסות ממים - צבוריות</v>
          </cell>
          <cell r="F117">
            <v>0</v>
          </cell>
        </row>
        <row r="118">
          <cell r="A118">
            <v>1</v>
          </cell>
          <cell r="D118" t="str">
            <v>4131002101</v>
          </cell>
          <cell r="E118" t="str">
            <v>אג רשת פרטית</v>
          </cell>
          <cell r="F118">
            <v>-22006.7</v>
          </cell>
        </row>
        <row r="119">
          <cell r="A119">
            <v>1</v>
          </cell>
          <cell r="D119" t="str">
            <v>4132006209</v>
          </cell>
          <cell r="E119" t="str">
            <v>הכנ ממדי מים</v>
          </cell>
          <cell r="F119">
            <v>-9374.67</v>
          </cell>
        </row>
        <row r="120">
          <cell r="A120">
            <v>1</v>
          </cell>
          <cell r="D120" t="str">
            <v>4133002909</v>
          </cell>
          <cell r="E120" t="str">
            <v>השת בעלים בצנרת</v>
          </cell>
          <cell r="F120">
            <v>-2015.1</v>
          </cell>
        </row>
        <row r="121">
          <cell r="A121">
            <v>1</v>
          </cell>
          <cell r="D121" t="str">
            <v>5010003107</v>
          </cell>
          <cell r="E121" t="str">
            <v>היטל פיתוח- ניקוז</v>
          </cell>
          <cell r="F121">
            <v>0</v>
          </cell>
        </row>
        <row r="122">
          <cell r="A122">
            <v>1</v>
          </cell>
          <cell r="D122" t="str">
            <v>5020003106</v>
          </cell>
          <cell r="E122" t="str">
            <v>פיתוח כבישים ומדרכ</v>
          </cell>
          <cell r="F122">
            <v>0</v>
          </cell>
        </row>
        <row r="123">
          <cell r="A123">
            <v>1</v>
          </cell>
          <cell r="D123" t="str">
            <v>6111001100</v>
          </cell>
          <cell r="E123" t="str">
            <v>הנהלה שכר</v>
          </cell>
          <cell r="F123">
            <v>465707.6</v>
          </cell>
        </row>
        <row r="124">
          <cell r="A124">
            <v>1</v>
          </cell>
          <cell r="D124" t="str">
            <v>6111001119</v>
          </cell>
          <cell r="E124" t="str">
            <v>סגן ראש המועצה</v>
          </cell>
          <cell r="F124">
            <v>149071.4</v>
          </cell>
        </row>
        <row r="125">
          <cell r="A125">
            <v>1</v>
          </cell>
          <cell r="D125" t="str">
            <v>6111003104</v>
          </cell>
          <cell r="E125" t="str">
            <v>פנסיה ופיצויים</v>
          </cell>
          <cell r="F125">
            <v>192205.3</v>
          </cell>
        </row>
        <row r="126">
          <cell r="A126">
            <v>1</v>
          </cell>
          <cell r="D126" t="str">
            <v>6111005117</v>
          </cell>
          <cell r="E126" t="str">
            <v>כיבוד ואירוח</v>
          </cell>
          <cell r="F126">
            <v>483.45</v>
          </cell>
        </row>
        <row r="127">
          <cell r="A127">
            <v>1</v>
          </cell>
          <cell r="D127" t="str">
            <v>6111005201</v>
          </cell>
          <cell r="E127" t="str">
            <v>ספרים ועיתונים</v>
          </cell>
          <cell r="F127">
            <v>8388.57</v>
          </cell>
        </row>
        <row r="128">
          <cell r="A128">
            <v>1</v>
          </cell>
          <cell r="D128" t="str">
            <v>6111005304</v>
          </cell>
          <cell r="E128" t="str">
            <v>רכב ראש המועצה</v>
          </cell>
          <cell r="F128">
            <v>34522.75</v>
          </cell>
        </row>
        <row r="129">
          <cell r="A129">
            <v>1</v>
          </cell>
          <cell r="D129" t="str">
            <v>6111005407</v>
          </cell>
          <cell r="E129" t="str">
            <v>הוצ טלפון</v>
          </cell>
          <cell r="F129">
            <v>13430.57</v>
          </cell>
        </row>
        <row r="130">
          <cell r="A130">
            <v>1</v>
          </cell>
          <cell r="D130" t="str">
            <v>6111005500</v>
          </cell>
          <cell r="E130" t="str">
            <v>פירסום ויחסי ציבור</v>
          </cell>
          <cell r="F130">
            <v>31446.560000000001</v>
          </cell>
        </row>
        <row r="131">
          <cell r="A131">
            <v>1</v>
          </cell>
          <cell r="D131" t="str">
            <v>6111006824</v>
          </cell>
          <cell r="E131" t="str">
            <v>הוצ אחרות</v>
          </cell>
          <cell r="F131">
            <v>2670.4</v>
          </cell>
        </row>
        <row r="132">
          <cell r="A132">
            <v>1</v>
          </cell>
          <cell r="D132" t="str">
            <v>6120001102</v>
          </cell>
          <cell r="E132" t="str">
            <v>מבקר המועצה</v>
          </cell>
          <cell r="F132">
            <v>89434.2</v>
          </cell>
        </row>
        <row r="133">
          <cell r="A133">
            <v>1</v>
          </cell>
          <cell r="D133" t="str">
            <v>6120007805</v>
          </cell>
          <cell r="E133" t="str">
            <v>הוצאות מבקר</v>
          </cell>
          <cell r="F133">
            <v>1951.6</v>
          </cell>
        </row>
        <row r="134">
          <cell r="A134">
            <v>1</v>
          </cell>
          <cell r="D134" t="str">
            <v>6131001108</v>
          </cell>
          <cell r="E134" t="str">
            <v>מזכירות שכר</v>
          </cell>
          <cell r="F134">
            <v>611008.5</v>
          </cell>
        </row>
        <row r="135">
          <cell r="A135">
            <v>1</v>
          </cell>
          <cell r="D135" t="str">
            <v>6131004109</v>
          </cell>
          <cell r="E135" t="str">
            <v>דמי שכירות</v>
          </cell>
          <cell r="F135">
            <v>128824</v>
          </cell>
        </row>
        <row r="136">
          <cell r="A136">
            <v>1</v>
          </cell>
          <cell r="D136" t="str">
            <v>6131004202</v>
          </cell>
          <cell r="E136" t="str">
            <v>תיקונים ואחזקה</v>
          </cell>
          <cell r="F136">
            <v>21766.97</v>
          </cell>
        </row>
        <row r="137">
          <cell r="A137">
            <v>1</v>
          </cell>
          <cell r="D137" t="str">
            <v>6131004305</v>
          </cell>
          <cell r="E137" t="str">
            <v>חימום חשמל ונקיון</v>
          </cell>
          <cell r="F137">
            <v>71748.84</v>
          </cell>
        </row>
        <row r="138">
          <cell r="A138">
            <v>1</v>
          </cell>
          <cell r="D138" t="str">
            <v>6131004501</v>
          </cell>
          <cell r="E138" t="str">
            <v>ריהוט ואחזקתו</v>
          </cell>
          <cell r="F138">
            <v>10380.290000000001</v>
          </cell>
        </row>
        <row r="139">
          <cell r="A139">
            <v>1</v>
          </cell>
          <cell r="D139" t="str">
            <v>6131004510</v>
          </cell>
          <cell r="E139" t="str">
            <v>מכ משרד ואחזקה</v>
          </cell>
          <cell r="F139">
            <v>58854.37</v>
          </cell>
        </row>
        <row r="140">
          <cell r="A140">
            <v>1</v>
          </cell>
          <cell r="D140" t="str">
            <v>6131004707</v>
          </cell>
          <cell r="E140" t="str">
            <v>צרכי משרד</v>
          </cell>
          <cell r="F140">
            <v>58709.9</v>
          </cell>
        </row>
        <row r="141">
          <cell r="A141">
            <v>1</v>
          </cell>
          <cell r="D141" t="str">
            <v>6131005115</v>
          </cell>
          <cell r="E141" t="str">
            <v>כיבוד ואירוח</v>
          </cell>
          <cell r="F141">
            <v>31996.92</v>
          </cell>
        </row>
        <row r="142">
          <cell r="A142">
            <v>1</v>
          </cell>
          <cell r="D142" t="str">
            <v>6131005124</v>
          </cell>
          <cell r="E142" t="str">
            <v>הוצ נסיעה</v>
          </cell>
          <cell r="F142">
            <v>440.7</v>
          </cell>
        </row>
        <row r="143">
          <cell r="A143">
            <v>1</v>
          </cell>
          <cell r="D143" t="str">
            <v>6131005405</v>
          </cell>
          <cell r="E143" t="str">
            <v>טלפון ובולים</v>
          </cell>
          <cell r="F143">
            <v>129559.31</v>
          </cell>
        </row>
        <row r="144">
          <cell r="A144">
            <v>1</v>
          </cell>
          <cell r="D144" t="str">
            <v>6131005704</v>
          </cell>
          <cell r="E144" t="str">
            <v>מיכון    ואוטומציה</v>
          </cell>
          <cell r="F144">
            <v>15230.45</v>
          </cell>
        </row>
        <row r="145">
          <cell r="A145">
            <v>1</v>
          </cell>
          <cell r="D145" t="str">
            <v>6160005218</v>
          </cell>
          <cell r="E145" t="str">
            <v>הדרכה ויעוץ</v>
          </cell>
          <cell r="F145">
            <v>85954.8</v>
          </cell>
        </row>
        <row r="146">
          <cell r="A146">
            <v>1</v>
          </cell>
          <cell r="D146" t="str">
            <v>6170007800</v>
          </cell>
          <cell r="E146" t="str">
            <v>הוצ משפטיות</v>
          </cell>
          <cell r="F146">
            <v>151379.07</v>
          </cell>
        </row>
        <row r="147">
          <cell r="A147">
            <v>1</v>
          </cell>
          <cell r="D147" t="str">
            <v>6211001103</v>
          </cell>
          <cell r="E147" t="str">
            <v>גזברות שכר</v>
          </cell>
          <cell r="F147">
            <v>836184.3</v>
          </cell>
        </row>
        <row r="148">
          <cell r="A148">
            <v>1</v>
          </cell>
          <cell r="D148" t="str">
            <v>6211001112</v>
          </cell>
          <cell r="E148" t="str">
            <v>רכש ומחסן-שכר</v>
          </cell>
          <cell r="F148">
            <v>227407.6</v>
          </cell>
        </row>
        <row r="149">
          <cell r="A149">
            <v>1</v>
          </cell>
          <cell r="D149" t="str">
            <v>6211004702</v>
          </cell>
          <cell r="E149" t="str">
            <v>צרכי משרד</v>
          </cell>
          <cell r="F149">
            <v>15491.97</v>
          </cell>
        </row>
        <row r="150">
          <cell r="A150">
            <v>1</v>
          </cell>
          <cell r="D150" t="str">
            <v>6211005129</v>
          </cell>
          <cell r="E150" t="str">
            <v>נסיעות ואשל</v>
          </cell>
          <cell r="F150">
            <v>2909.06</v>
          </cell>
        </row>
        <row r="151">
          <cell r="A151">
            <v>1</v>
          </cell>
          <cell r="D151" t="str">
            <v>6211005204</v>
          </cell>
          <cell r="E151" t="str">
            <v>ספרות מקצועית</v>
          </cell>
          <cell r="F151">
            <v>8257.15</v>
          </cell>
        </row>
        <row r="152">
          <cell r="A152">
            <v>1</v>
          </cell>
          <cell r="D152" t="str">
            <v>6211005307</v>
          </cell>
          <cell r="E152" t="str">
            <v>רכב גזבר</v>
          </cell>
          <cell r="F152">
            <v>53117.05</v>
          </cell>
        </row>
        <row r="153">
          <cell r="A153">
            <v>1</v>
          </cell>
          <cell r="D153" t="str">
            <v>6211005400</v>
          </cell>
          <cell r="E153" t="str">
            <v>הוצ טלפון-טלכרט</v>
          </cell>
          <cell r="F153">
            <v>12494.92</v>
          </cell>
        </row>
        <row r="154">
          <cell r="A154">
            <v>1</v>
          </cell>
          <cell r="D154" t="str">
            <v>6211005709</v>
          </cell>
          <cell r="E154" t="str">
            <v>מיכון ואוטומציה</v>
          </cell>
          <cell r="F154">
            <v>75293.75</v>
          </cell>
        </row>
        <row r="155">
          <cell r="A155">
            <v>1</v>
          </cell>
          <cell r="D155" t="str">
            <v>6211007507</v>
          </cell>
          <cell r="E155" t="str">
            <v>יעוץ חשבונאי</v>
          </cell>
          <cell r="F155">
            <v>73034.2</v>
          </cell>
        </row>
        <row r="156">
          <cell r="A156">
            <v>1</v>
          </cell>
          <cell r="D156" t="str">
            <v>6211007806</v>
          </cell>
          <cell r="E156" t="str">
            <v>הוצ מחסן ורכש</v>
          </cell>
          <cell r="F156">
            <v>20285.990000000002</v>
          </cell>
        </row>
        <row r="157">
          <cell r="A157">
            <v>1</v>
          </cell>
          <cell r="D157" t="str">
            <v>6230004703</v>
          </cell>
          <cell r="E157" t="str">
            <v>צרכי משרד</v>
          </cell>
          <cell r="F157">
            <v>21533.4</v>
          </cell>
        </row>
        <row r="158">
          <cell r="A158">
            <v>1</v>
          </cell>
          <cell r="D158" t="str">
            <v>6230005700</v>
          </cell>
          <cell r="E158" t="str">
            <v>מיכון ואוטומציה</v>
          </cell>
          <cell r="F158">
            <v>134187.72</v>
          </cell>
        </row>
        <row r="159">
          <cell r="A159">
            <v>1</v>
          </cell>
          <cell r="D159" t="str">
            <v>6230007508</v>
          </cell>
          <cell r="E159" t="str">
            <v>עמ מגבית ארנונה</v>
          </cell>
          <cell r="F159">
            <v>244871.14</v>
          </cell>
        </row>
        <row r="160">
          <cell r="A160">
            <v>1</v>
          </cell>
          <cell r="D160" t="str">
            <v>6310006104</v>
          </cell>
          <cell r="E160" t="str">
            <v>ניהול ועמ בנקים</v>
          </cell>
          <cell r="F160">
            <v>50317.36</v>
          </cell>
        </row>
        <row r="161">
          <cell r="A161">
            <v>1</v>
          </cell>
          <cell r="D161" t="str">
            <v>6310006403</v>
          </cell>
          <cell r="E161" t="str">
            <v>ביקורת ב.ל ומ.ה.</v>
          </cell>
          <cell r="F161">
            <v>9017</v>
          </cell>
        </row>
        <row r="162">
          <cell r="A162">
            <v>1</v>
          </cell>
          <cell r="D162" t="str">
            <v>6320006907</v>
          </cell>
          <cell r="E162" t="str">
            <v>הוצ מימון</v>
          </cell>
          <cell r="F162">
            <v>0</v>
          </cell>
        </row>
        <row r="163">
          <cell r="A163">
            <v>1</v>
          </cell>
          <cell r="D163" t="str">
            <v>6320008602</v>
          </cell>
          <cell r="E163" t="str">
            <v>הוצ מימון הנחות בארנונה</v>
          </cell>
          <cell r="F163">
            <v>0</v>
          </cell>
        </row>
        <row r="164">
          <cell r="A164">
            <v>1</v>
          </cell>
          <cell r="D164" t="str">
            <v>6490006912</v>
          </cell>
          <cell r="E164" t="str">
            <v>פרעון מלוות-קרן</v>
          </cell>
          <cell r="F164">
            <v>980911.7</v>
          </cell>
        </row>
        <row r="165">
          <cell r="A165">
            <v>1</v>
          </cell>
          <cell r="D165" t="str">
            <v>6490006921</v>
          </cell>
          <cell r="E165" t="str">
            <v>פרעון מלוות-ריבית</v>
          </cell>
          <cell r="F165">
            <v>125304.12</v>
          </cell>
        </row>
        <row r="166">
          <cell r="A166">
            <v>1</v>
          </cell>
          <cell r="D166" t="str">
            <v>6490006930</v>
          </cell>
          <cell r="E166" t="str">
            <v>פרעון מלוות-הצמדה</v>
          </cell>
          <cell r="F166">
            <v>767793.68</v>
          </cell>
        </row>
        <row r="167">
          <cell r="A167">
            <v>1</v>
          </cell>
          <cell r="D167" t="str">
            <v>7122002100</v>
          </cell>
          <cell r="E167" t="str">
            <v>פועלי תברואה</v>
          </cell>
          <cell r="F167">
            <v>56075.3</v>
          </cell>
        </row>
        <row r="168">
          <cell r="A168">
            <v>1</v>
          </cell>
          <cell r="D168" t="str">
            <v>7122005307</v>
          </cell>
          <cell r="E168" t="str">
            <v>סקודה תחזוקה</v>
          </cell>
          <cell r="F168">
            <v>29169.47</v>
          </cell>
        </row>
        <row r="169">
          <cell r="A169">
            <v>1</v>
          </cell>
          <cell r="D169" t="str">
            <v>7122005316</v>
          </cell>
          <cell r="E169" t="str">
            <v>איסוזו תחזוקה</v>
          </cell>
          <cell r="F169">
            <v>27289.87</v>
          </cell>
        </row>
        <row r="170">
          <cell r="A170">
            <v>1</v>
          </cell>
          <cell r="D170" t="str">
            <v>7122009707</v>
          </cell>
          <cell r="E170" t="str">
            <v>מקדמה הוצ עודפות</v>
          </cell>
          <cell r="F170">
            <v>32304</v>
          </cell>
        </row>
        <row r="171">
          <cell r="A171">
            <v>1</v>
          </cell>
          <cell r="D171" t="str">
            <v>7123007504</v>
          </cell>
          <cell r="E171" t="str">
            <v>איסוף אשפה</v>
          </cell>
          <cell r="F171">
            <v>657712.79</v>
          </cell>
        </row>
        <row r="172">
          <cell r="A172">
            <v>1</v>
          </cell>
          <cell r="D172" t="str">
            <v>7123007513</v>
          </cell>
          <cell r="E172" t="str">
            <v>קבלן טיאוט</v>
          </cell>
          <cell r="F172">
            <v>266310.45</v>
          </cell>
        </row>
        <row r="173">
          <cell r="A173">
            <v>1</v>
          </cell>
          <cell r="D173" t="str">
            <v>7141001104</v>
          </cell>
          <cell r="E173" t="str">
            <v>וטרינר שכר</v>
          </cell>
          <cell r="F173">
            <v>117098.7</v>
          </cell>
        </row>
        <row r="174">
          <cell r="A174">
            <v>1</v>
          </cell>
          <cell r="D174" t="str">
            <v>7141007209</v>
          </cell>
          <cell r="E174" t="str">
            <v>הוצ וטרינר</v>
          </cell>
          <cell r="F174">
            <v>7686.5</v>
          </cell>
        </row>
        <row r="175">
          <cell r="A175">
            <v>1</v>
          </cell>
          <cell r="D175" t="str">
            <v>7143007203</v>
          </cell>
          <cell r="E175" t="str">
            <v>מלחמה בכלבת</v>
          </cell>
          <cell r="F175">
            <v>40423.39</v>
          </cell>
        </row>
        <row r="176">
          <cell r="A176">
            <v>1</v>
          </cell>
          <cell r="D176" t="str">
            <v>7153007800</v>
          </cell>
          <cell r="E176" t="str">
            <v>הדברת מזיקים</v>
          </cell>
          <cell r="F176">
            <v>26283.34</v>
          </cell>
        </row>
        <row r="177">
          <cell r="A177">
            <v>1</v>
          </cell>
          <cell r="D177" t="str">
            <v>7210001103</v>
          </cell>
          <cell r="E177" t="str">
            <v>בטחון שכר</v>
          </cell>
          <cell r="F177">
            <v>201555.64</v>
          </cell>
        </row>
        <row r="178">
          <cell r="A178">
            <v>1</v>
          </cell>
          <cell r="D178" t="str">
            <v>7210005307</v>
          </cell>
          <cell r="E178" t="str">
            <v>סנומה בטחון</v>
          </cell>
          <cell r="F178">
            <v>14046.34</v>
          </cell>
        </row>
        <row r="179">
          <cell r="A179">
            <v>1</v>
          </cell>
          <cell r="D179" t="str">
            <v>7210005316</v>
          </cell>
          <cell r="E179" t="str">
            <v>איסוזו בטחון</v>
          </cell>
          <cell r="F179">
            <v>34615.61</v>
          </cell>
        </row>
        <row r="180">
          <cell r="A180">
            <v>1</v>
          </cell>
          <cell r="D180" t="str">
            <v>7210005325</v>
          </cell>
          <cell r="E180" t="str">
            <v>איסוזו 01-458-89</v>
          </cell>
          <cell r="F180">
            <v>10954.84</v>
          </cell>
        </row>
        <row r="181">
          <cell r="A181">
            <v>1</v>
          </cell>
          <cell r="D181" t="str">
            <v>7210005606</v>
          </cell>
          <cell r="E181" t="str">
            <v>הוצ קב"ט</v>
          </cell>
          <cell r="F181">
            <v>22410.74</v>
          </cell>
        </row>
        <row r="182">
          <cell r="A182">
            <v>1</v>
          </cell>
          <cell r="D182" t="str">
            <v>7210007208</v>
          </cell>
          <cell r="E182" t="str">
            <v>אחזקת ציוד בטחון</v>
          </cell>
          <cell r="F182">
            <v>49655.95</v>
          </cell>
        </row>
        <row r="183">
          <cell r="A183">
            <v>1</v>
          </cell>
          <cell r="D183" t="str">
            <v>7210007217</v>
          </cell>
          <cell r="E183" t="str">
            <v>תאורת בטחון</v>
          </cell>
          <cell r="F183">
            <v>81043.87</v>
          </cell>
        </row>
        <row r="184">
          <cell r="A184">
            <v>1</v>
          </cell>
          <cell r="D184" t="str">
            <v>7210007404</v>
          </cell>
          <cell r="E184" t="str">
            <v>כלים מכשירים וציוד</v>
          </cell>
          <cell r="F184">
            <v>23230.36</v>
          </cell>
        </row>
        <row r="185">
          <cell r="A185">
            <v>1</v>
          </cell>
          <cell r="D185" t="str">
            <v>7220007506</v>
          </cell>
          <cell r="E185" t="str">
            <v>שמירה ואבטחה</v>
          </cell>
          <cell r="F185">
            <v>748826.68</v>
          </cell>
        </row>
        <row r="186">
          <cell r="A186">
            <v>1</v>
          </cell>
          <cell r="D186" t="str">
            <v>7220007515</v>
          </cell>
          <cell r="E186" t="str">
            <v>אבטחה-סייר</v>
          </cell>
          <cell r="F186">
            <v>304716.87</v>
          </cell>
        </row>
        <row r="187">
          <cell r="A187">
            <v>1</v>
          </cell>
          <cell r="D187" t="str">
            <v>7221005602</v>
          </cell>
          <cell r="E187" t="str">
            <v>משא"ז</v>
          </cell>
          <cell r="F187">
            <v>26385.11</v>
          </cell>
        </row>
        <row r="188">
          <cell r="A188">
            <v>1</v>
          </cell>
          <cell r="D188" t="str">
            <v>7230008306</v>
          </cell>
          <cell r="E188" t="str">
            <v>הגא איגוד ערים</v>
          </cell>
          <cell r="F188">
            <v>19529</v>
          </cell>
        </row>
        <row r="189">
          <cell r="A189">
            <v>1</v>
          </cell>
          <cell r="D189" t="str">
            <v>7240008305</v>
          </cell>
          <cell r="E189" t="str">
            <v>איג ערים כבוי אש</v>
          </cell>
          <cell r="F189">
            <v>54167</v>
          </cell>
        </row>
        <row r="190">
          <cell r="A190">
            <v>1</v>
          </cell>
          <cell r="D190" t="str">
            <v>7260007409</v>
          </cell>
          <cell r="E190" t="str">
            <v>הוצאות מל"ח</v>
          </cell>
          <cell r="F190">
            <v>9221</v>
          </cell>
        </row>
        <row r="191">
          <cell r="A191">
            <v>1</v>
          </cell>
          <cell r="D191" t="str">
            <v>7310001106</v>
          </cell>
          <cell r="E191" t="str">
            <v>הנדסה שכר</v>
          </cell>
          <cell r="F191">
            <v>229454.81</v>
          </cell>
        </row>
        <row r="192">
          <cell r="A192">
            <v>1</v>
          </cell>
          <cell r="D192" t="str">
            <v>7310004705</v>
          </cell>
          <cell r="E192" t="str">
            <v>ציוד משרד</v>
          </cell>
          <cell r="F192">
            <v>8932.33</v>
          </cell>
        </row>
        <row r="193">
          <cell r="A193">
            <v>1</v>
          </cell>
          <cell r="D193" t="str">
            <v>7310005207</v>
          </cell>
          <cell r="E193" t="str">
            <v>ספרות מקצועית</v>
          </cell>
          <cell r="F193">
            <v>1977</v>
          </cell>
        </row>
        <row r="194">
          <cell r="A194">
            <v>1</v>
          </cell>
          <cell r="D194" t="str">
            <v>7310005702</v>
          </cell>
          <cell r="E194" t="str">
            <v>מיכון ואוטומציה</v>
          </cell>
          <cell r="F194">
            <v>26706.99</v>
          </cell>
        </row>
        <row r="195">
          <cell r="A195">
            <v>1</v>
          </cell>
          <cell r="D195" t="str">
            <v>7320007509</v>
          </cell>
          <cell r="E195" t="str">
            <v>תכנון ובנין עיר</v>
          </cell>
          <cell r="F195">
            <v>34524.400000000001</v>
          </cell>
        </row>
        <row r="196">
          <cell r="A196">
            <v>1</v>
          </cell>
          <cell r="D196" t="str">
            <v>7321007506</v>
          </cell>
          <cell r="E196" t="str">
            <v>יעוץ ותכנון</v>
          </cell>
          <cell r="F196">
            <v>73201.66</v>
          </cell>
        </row>
        <row r="197">
          <cell r="A197">
            <v>1</v>
          </cell>
          <cell r="D197" t="str">
            <v>7323007500</v>
          </cell>
          <cell r="E197" t="str">
            <v>מדידות</v>
          </cell>
          <cell r="F197">
            <v>0</v>
          </cell>
        </row>
        <row r="198">
          <cell r="A198">
            <v>1</v>
          </cell>
          <cell r="D198" t="str">
            <v>7332001108</v>
          </cell>
          <cell r="E198" t="str">
            <v>פיקוח בניה שכר</v>
          </cell>
          <cell r="F198">
            <v>92293.1</v>
          </cell>
        </row>
        <row r="199">
          <cell r="A199">
            <v>1</v>
          </cell>
          <cell r="D199" t="str">
            <v>7332007502</v>
          </cell>
          <cell r="E199" t="str">
            <v>פיקוח על הבניה</v>
          </cell>
          <cell r="F199">
            <v>209661.2</v>
          </cell>
        </row>
        <row r="200">
          <cell r="A200">
            <v>1</v>
          </cell>
          <cell r="D200" t="str">
            <v>7400001100</v>
          </cell>
          <cell r="E200" t="str">
            <v>משכורות שפע</v>
          </cell>
          <cell r="F200">
            <v>175324.3</v>
          </cell>
        </row>
        <row r="201">
          <cell r="A201">
            <v>1</v>
          </cell>
          <cell r="D201" t="str">
            <v>7400002107</v>
          </cell>
          <cell r="E201" t="str">
            <v>פועלים שפ"ע</v>
          </cell>
          <cell r="F201">
            <v>122934.6</v>
          </cell>
        </row>
        <row r="202">
          <cell r="A202">
            <v>1</v>
          </cell>
          <cell r="D202" t="str">
            <v>7400007504</v>
          </cell>
          <cell r="E202" t="str">
            <v>שיפוץ מרכז מסחרי</v>
          </cell>
          <cell r="F202">
            <v>0</v>
          </cell>
        </row>
        <row r="203">
          <cell r="A203">
            <v>1</v>
          </cell>
          <cell r="D203" t="str">
            <v>7400007803</v>
          </cell>
          <cell r="E203" t="str">
            <v>נכסים צבוריים</v>
          </cell>
          <cell r="F203">
            <v>10321.58</v>
          </cell>
        </row>
        <row r="204">
          <cell r="A204">
            <v>1</v>
          </cell>
          <cell r="D204" t="str">
            <v>7410001109</v>
          </cell>
          <cell r="E204" t="str">
            <v>אחזקה שכר</v>
          </cell>
          <cell r="F204">
            <v>457909.2</v>
          </cell>
        </row>
        <row r="205">
          <cell r="A205">
            <v>1</v>
          </cell>
          <cell r="D205" t="str">
            <v>7411002103</v>
          </cell>
          <cell r="E205" t="str">
            <v>פועלי תחזוקה</v>
          </cell>
          <cell r="F205">
            <v>225548.1</v>
          </cell>
        </row>
        <row r="206">
          <cell r="A206">
            <v>1</v>
          </cell>
          <cell r="D206" t="str">
            <v>7411007201</v>
          </cell>
          <cell r="E206" t="str">
            <v>חומרים ותיקונים</v>
          </cell>
          <cell r="F206">
            <v>81018.59</v>
          </cell>
        </row>
        <row r="207">
          <cell r="A207">
            <v>1</v>
          </cell>
          <cell r="D207" t="str">
            <v>7411007407</v>
          </cell>
          <cell r="E207" t="str">
            <v>כלים מכשירים וציוד</v>
          </cell>
          <cell r="F207">
            <v>20537.02</v>
          </cell>
        </row>
        <row r="208">
          <cell r="A208">
            <v>1</v>
          </cell>
          <cell r="D208" t="str">
            <v>7411007809</v>
          </cell>
          <cell r="E208" t="str">
            <v>הוצ אחרות</v>
          </cell>
          <cell r="F208">
            <v>6770</v>
          </cell>
        </row>
        <row r="209">
          <cell r="A209">
            <v>1</v>
          </cell>
          <cell r="D209" t="str">
            <v>7420007502</v>
          </cell>
          <cell r="E209" t="str">
            <v>עבודות דרכים ומדרכ</v>
          </cell>
          <cell r="F209">
            <v>36106.980000000003</v>
          </cell>
        </row>
        <row r="210">
          <cell r="A210">
            <v>1</v>
          </cell>
          <cell r="D210" t="str">
            <v>7430004313</v>
          </cell>
          <cell r="E210" t="str">
            <v>הארת רחובות</v>
          </cell>
          <cell r="F210">
            <v>207583.14</v>
          </cell>
        </row>
        <row r="211">
          <cell r="A211">
            <v>1</v>
          </cell>
          <cell r="D211" t="str">
            <v>7430007408</v>
          </cell>
          <cell r="E211" t="str">
            <v>ציוד לתאורת רחוב</v>
          </cell>
          <cell r="F211">
            <v>0</v>
          </cell>
        </row>
        <row r="212">
          <cell r="A212">
            <v>1</v>
          </cell>
          <cell r="D212" t="str">
            <v>7430007501</v>
          </cell>
          <cell r="E212" t="str">
            <v>תקוני תאורת רחובות</v>
          </cell>
          <cell r="F212">
            <v>66555.429999999993</v>
          </cell>
        </row>
        <row r="213">
          <cell r="A213">
            <v>1</v>
          </cell>
          <cell r="D213" t="str">
            <v>7440007809</v>
          </cell>
          <cell r="E213" t="str">
            <v>בטיחות בדרכים</v>
          </cell>
          <cell r="F213">
            <v>23950.6</v>
          </cell>
        </row>
        <row r="214">
          <cell r="A214">
            <v>1</v>
          </cell>
          <cell r="D214" t="str">
            <v>7450007509</v>
          </cell>
          <cell r="E214" t="str">
            <v>ביוב וניקוז</v>
          </cell>
          <cell r="F214">
            <v>59339.56</v>
          </cell>
        </row>
        <row r="215">
          <cell r="A215">
            <v>1</v>
          </cell>
          <cell r="D215" t="str">
            <v>7450007518</v>
          </cell>
          <cell r="E215" t="str">
            <v>עמלת גביה ביוב</v>
          </cell>
          <cell r="F215">
            <v>10801.35</v>
          </cell>
        </row>
        <row r="216">
          <cell r="A216">
            <v>1</v>
          </cell>
          <cell r="D216" t="str">
            <v>7457008309</v>
          </cell>
          <cell r="E216" t="str">
            <v>איג ערים לתברואה</v>
          </cell>
          <cell r="F216">
            <v>294995</v>
          </cell>
        </row>
        <row r="217">
          <cell r="A217">
            <v>1</v>
          </cell>
          <cell r="D217" t="str">
            <v>7460002101</v>
          </cell>
          <cell r="E217" t="str">
            <v>פועלי גינון</v>
          </cell>
          <cell r="F217">
            <v>30668.799999999999</v>
          </cell>
        </row>
        <row r="218">
          <cell r="A218">
            <v>1</v>
          </cell>
          <cell r="D218" t="str">
            <v>7460004208</v>
          </cell>
          <cell r="E218" t="str">
            <v>תאורת גינות ואחזקה</v>
          </cell>
          <cell r="F218">
            <v>2607</v>
          </cell>
        </row>
        <row r="219">
          <cell r="A219">
            <v>1</v>
          </cell>
          <cell r="D219" t="str">
            <v>7460007405</v>
          </cell>
          <cell r="E219" t="str">
            <v>כלים מכשירים וציוד</v>
          </cell>
          <cell r="F219">
            <v>46365.42</v>
          </cell>
        </row>
        <row r="220">
          <cell r="A220">
            <v>1</v>
          </cell>
          <cell r="D220" t="str">
            <v>7460007508</v>
          </cell>
          <cell r="E220" t="str">
            <v>עבודות קבלניות</v>
          </cell>
          <cell r="F220">
            <v>196267.6</v>
          </cell>
        </row>
        <row r="221">
          <cell r="A221">
            <v>1</v>
          </cell>
          <cell r="D221" t="str">
            <v>7510007805</v>
          </cell>
          <cell r="E221" t="str">
            <v>חגיגות יום העצמאות</v>
          </cell>
          <cell r="F221">
            <v>182082.27</v>
          </cell>
        </row>
        <row r="222">
          <cell r="A222">
            <v>1</v>
          </cell>
          <cell r="D222" t="str">
            <v>7520005501</v>
          </cell>
          <cell r="E222" t="str">
            <v>פרסומים לארועים</v>
          </cell>
          <cell r="F222">
            <v>34078.199999999997</v>
          </cell>
        </row>
        <row r="223">
          <cell r="A223">
            <v>1</v>
          </cell>
          <cell r="D223" t="str">
            <v>7520007804</v>
          </cell>
          <cell r="E223" t="str">
            <v>חגיגות וארועים</v>
          </cell>
          <cell r="F223">
            <v>237611.8</v>
          </cell>
        </row>
        <row r="224">
          <cell r="A224">
            <v>1</v>
          </cell>
          <cell r="D224" t="str">
            <v>7650007907</v>
          </cell>
          <cell r="E224" t="str">
            <v>השתתפות באירגונים</v>
          </cell>
          <cell r="F224">
            <v>18140</v>
          </cell>
        </row>
        <row r="225">
          <cell r="A225">
            <v>1</v>
          </cell>
          <cell r="D225" t="str">
            <v>7670004418</v>
          </cell>
          <cell r="E225" t="str">
            <v>ביטוחי המועצה</v>
          </cell>
          <cell r="F225">
            <v>129593.81</v>
          </cell>
        </row>
        <row r="226">
          <cell r="A226">
            <v>1</v>
          </cell>
          <cell r="D226" t="str">
            <v>7690007800</v>
          </cell>
          <cell r="E226" t="str">
            <v>הוצ אחרות</v>
          </cell>
          <cell r="F226">
            <v>6787.5</v>
          </cell>
        </row>
        <row r="227">
          <cell r="A227">
            <v>1</v>
          </cell>
          <cell r="D227" t="str">
            <v>7690007819</v>
          </cell>
          <cell r="E227" t="str">
            <v>מוקד מצוקה</v>
          </cell>
          <cell r="F227">
            <v>12636</v>
          </cell>
        </row>
        <row r="228">
          <cell r="A228">
            <v>1</v>
          </cell>
          <cell r="D228" t="str">
            <v>7691007807</v>
          </cell>
          <cell r="E228" t="str">
            <v>השתת ועד עובדים</v>
          </cell>
          <cell r="F228">
            <v>66416.160000000003</v>
          </cell>
        </row>
        <row r="229">
          <cell r="A229">
            <v>1</v>
          </cell>
          <cell r="D229" t="str">
            <v>7810001101</v>
          </cell>
          <cell r="E229" t="str">
            <v>פיקוח עירוני שכר</v>
          </cell>
          <cell r="F229">
            <v>85056.6</v>
          </cell>
        </row>
        <row r="230">
          <cell r="A230">
            <v>1</v>
          </cell>
          <cell r="D230" t="str">
            <v>7810007804</v>
          </cell>
          <cell r="E230" t="str">
            <v>פיקוח עירוני הוצ</v>
          </cell>
          <cell r="F230">
            <v>14398.99</v>
          </cell>
        </row>
        <row r="231">
          <cell r="A231">
            <v>1</v>
          </cell>
          <cell r="D231" t="str">
            <v>8110001107</v>
          </cell>
          <cell r="E231" t="str">
            <v>מנהל החינוך שכר</v>
          </cell>
          <cell r="F231">
            <v>494874.2</v>
          </cell>
        </row>
        <row r="232">
          <cell r="A232">
            <v>1</v>
          </cell>
          <cell r="D232" t="str">
            <v>8110004500</v>
          </cell>
          <cell r="E232" t="str">
            <v>ריהוט</v>
          </cell>
          <cell r="F232">
            <v>3039.2</v>
          </cell>
        </row>
        <row r="233">
          <cell r="A233">
            <v>1</v>
          </cell>
          <cell r="D233" t="str">
            <v>8110004706</v>
          </cell>
          <cell r="E233" t="str">
            <v>ציוד משרדי</v>
          </cell>
          <cell r="F233">
            <v>17864.41</v>
          </cell>
        </row>
        <row r="234">
          <cell r="A234">
            <v>1</v>
          </cell>
          <cell r="D234" t="str">
            <v>8110005114</v>
          </cell>
          <cell r="E234" t="str">
            <v>כיבוד ואירוח</v>
          </cell>
          <cell r="F234">
            <v>4088.22</v>
          </cell>
        </row>
        <row r="235">
          <cell r="A235">
            <v>1</v>
          </cell>
          <cell r="D235" t="str">
            <v>8110005123</v>
          </cell>
          <cell r="E235" t="str">
            <v>נסיעות</v>
          </cell>
          <cell r="F235">
            <v>365</v>
          </cell>
        </row>
        <row r="236">
          <cell r="A236">
            <v>1</v>
          </cell>
          <cell r="D236" t="str">
            <v>8110005208</v>
          </cell>
          <cell r="E236" t="str">
            <v>ספרים ועיתונים</v>
          </cell>
          <cell r="F236">
            <v>1942</v>
          </cell>
        </row>
        <row r="237">
          <cell r="A237">
            <v>1</v>
          </cell>
          <cell r="D237" t="str">
            <v>8110005507</v>
          </cell>
          <cell r="E237" t="str">
            <v>פרסומים</v>
          </cell>
          <cell r="F237">
            <v>1727.3</v>
          </cell>
        </row>
        <row r="238">
          <cell r="A238">
            <v>1</v>
          </cell>
          <cell r="D238" t="str">
            <v>8110005703</v>
          </cell>
          <cell r="E238" t="str">
            <v>מיכון ואוטומציה</v>
          </cell>
          <cell r="F238">
            <v>19007.330000000002</v>
          </cell>
        </row>
        <row r="239">
          <cell r="A239">
            <v>1</v>
          </cell>
          <cell r="D239" t="str">
            <v>8110005806</v>
          </cell>
          <cell r="E239" t="str">
            <v>הוצאות אחרות</v>
          </cell>
          <cell r="F239">
            <v>7495.16</v>
          </cell>
        </row>
        <row r="240">
          <cell r="A240">
            <v>1</v>
          </cell>
          <cell r="D240" t="str">
            <v>8110007501</v>
          </cell>
          <cell r="E240" t="str">
            <v>יעוץ</v>
          </cell>
          <cell r="F240">
            <v>0</v>
          </cell>
        </row>
        <row r="241">
          <cell r="A241">
            <v>1</v>
          </cell>
          <cell r="D241" t="str">
            <v>8120001106</v>
          </cell>
          <cell r="E241" t="str">
            <v>גני ילדים שכר</v>
          </cell>
          <cell r="F241">
            <v>579073</v>
          </cell>
        </row>
        <row r="242">
          <cell r="A242">
            <v>1</v>
          </cell>
          <cell r="D242" t="str">
            <v>8120002103</v>
          </cell>
          <cell r="E242" t="str">
            <v>עוזרות מחליפות  שכר</v>
          </cell>
          <cell r="F242">
            <v>30803.599999999999</v>
          </cell>
        </row>
        <row r="243">
          <cell r="A243">
            <v>1</v>
          </cell>
          <cell r="D243" t="str">
            <v>8120002112</v>
          </cell>
          <cell r="E243" t="str">
            <v>מרכז טיפולי - שכר</v>
          </cell>
          <cell r="F243">
            <v>136898.29999999999</v>
          </cell>
        </row>
        <row r="244">
          <cell r="A244">
            <v>1</v>
          </cell>
          <cell r="D244" t="str">
            <v>8120002130</v>
          </cell>
          <cell r="E244" t="str">
            <v>נגינה גנ"י-שכר</v>
          </cell>
          <cell r="F244">
            <v>46163</v>
          </cell>
        </row>
        <row r="245">
          <cell r="A245">
            <v>1</v>
          </cell>
          <cell r="D245" t="str">
            <v>8120004312</v>
          </cell>
          <cell r="E245" t="str">
            <v>חשמל גני ילדים</v>
          </cell>
          <cell r="F245">
            <v>17671.3</v>
          </cell>
        </row>
        <row r="246">
          <cell r="A246">
            <v>1</v>
          </cell>
          <cell r="D246" t="str">
            <v>8120004415</v>
          </cell>
          <cell r="E246" t="str">
            <v>בטוח תלמידים</v>
          </cell>
          <cell r="F246">
            <v>5593.6</v>
          </cell>
        </row>
        <row r="247">
          <cell r="A247">
            <v>1</v>
          </cell>
          <cell r="D247" t="str">
            <v>8120004509</v>
          </cell>
          <cell r="E247" t="str">
            <v>ריהוט ואחזקה</v>
          </cell>
          <cell r="F247">
            <v>27487.67</v>
          </cell>
        </row>
        <row r="248">
          <cell r="A248">
            <v>1</v>
          </cell>
          <cell r="D248" t="str">
            <v>8120005104</v>
          </cell>
          <cell r="E248" t="str">
            <v>נסיעות</v>
          </cell>
          <cell r="F248">
            <v>3817.9</v>
          </cell>
        </row>
        <row r="249">
          <cell r="A249">
            <v>1</v>
          </cell>
          <cell r="D249" t="str">
            <v>8120005207</v>
          </cell>
          <cell r="E249" t="str">
            <v>ספרים ועיתונים</v>
          </cell>
          <cell r="F249">
            <v>3500</v>
          </cell>
        </row>
        <row r="250">
          <cell r="A250">
            <v>1</v>
          </cell>
          <cell r="D250" t="str">
            <v>8120005216</v>
          </cell>
          <cell r="E250" t="str">
            <v>השתלמויות</v>
          </cell>
          <cell r="F250">
            <v>4211</v>
          </cell>
        </row>
        <row r="251">
          <cell r="A251">
            <v>1</v>
          </cell>
          <cell r="D251" t="str">
            <v>8120005403</v>
          </cell>
          <cell r="E251" t="str">
            <v>טלפון גני ילדים</v>
          </cell>
          <cell r="F251">
            <v>12016.29</v>
          </cell>
        </row>
        <row r="252">
          <cell r="A252">
            <v>1</v>
          </cell>
          <cell r="D252" t="str">
            <v>8120007500</v>
          </cell>
          <cell r="E252" t="str">
            <v>תיקונים ואחזקה</v>
          </cell>
          <cell r="F252">
            <v>71609.81</v>
          </cell>
        </row>
        <row r="253">
          <cell r="A253">
            <v>1</v>
          </cell>
          <cell r="D253" t="str">
            <v>8120007519</v>
          </cell>
          <cell r="E253" t="str">
            <v>שמירה ואבטחה</v>
          </cell>
          <cell r="F253">
            <v>42353.11</v>
          </cell>
        </row>
        <row r="254">
          <cell r="A254">
            <v>1</v>
          </cell>
          <cell r="D254" t="str">
            <v>8120007809</v>
          </cell>
          <cell r="E254" t="str">
            <v>שרותים לגנים</v>
          </cell>
          <cell r="F254">
            <v>19737.66</v>
          </cell>
        </row>
        <row r="255">
          <cell r="A255">
            <v>1</v>
          </cell>
          <cell r="D255" t="str">
            <v>8120007818</v>
          </cell>
          <cell r="E255" t="str">
            <v>הקצבות לגני ילדים</v>
          </cell>
          <cell r="F255">
            <v>32800</v>
          </cell>
        </row>
        <row r="256">
          <cell r="A256">
            <v>1</v>
          </cell>
          <cell r="D256" t="str">
            <v>8120007836</v>
          </cell>
          <cell r="E256" t="str">
            <v>פרויקטים מיוחדים</v>
          </cell>
          <cell r="F256">
            <v>0</v>
          </cell>
        </row>
        <row r="257">
          <cell r="A257">
            <v>1</v>
          </cell>
          <cell r="D257" t="str">
            <v>8120007845</v>
          </cell>
          <cell r="E257" t="str">
            <v>מרכז טיפולי הוצ</v>
          </cell>
          <cell r="F257">
            <v>0</v>
          </cell>
        </row>
        <row r="258">
          <cell r="A258">
            <v>1</v>
          </cell>
          <cell r="D258" t="str">
            <v>8120007854</v>
          </cell>
          <cell r="E258" t="str">
            <v>חוגים בגני ילדים</v>
          </cell>
          <cell r="F258">
            <v>23500</v>
          </cell>
        </row>
        <row r="259">
          <cell r="A259">
            <v>1</v>
          </cell>
          <cell r="D259" t="str">
            <v>8120007863</v>
          </cell>
          <cell r="E259" t="str">
            <v>ריתמוסיקה בגנ"י</v>
          </cell>
          <cell r="F259">
            <v>27040</v>
          </cell>
        </row>
        <row r="260">
          <cell r="A260">
            <v>1</v>
          </cell>
          <cell r="D260" t="str">
            <v>8120008105</v>
          </cell>
          <cell r="E260" t="str">
            <v>גננות עוב מדינה</v>
          </cell>
          <cell r="F260">
            <v>519900.66</v>
          </cell>
        </row>
        <row r="261">
          <cell r="A261">
            <v>1</v>
          </cell>
          <cell r="D261" t="str">
            <v>8124001104</v>
          </cell>
          <cell r="E261" t="str">
            <v>משכורות מעון</v>
          </cell>
          <cell r="F261">
            <v>428675.2</v>
          </cell>
        </row>
        <row r="262">
          <cell r="A262">
            <v>1</v>
          </cell>
          <cell r="D262" t="str">
            <v>8124002101</v>
          </cell>
          <cell r="E262" t="str">
            <v>שכר- הדרכה ופיקוח</v>
          </cell>
          <cell r="F262">
            <v>7392.8</v>
          </cell>
        </row>
        <row r="263">
          <cell r="A263">
            <v>1</v>
          </cell>
          <cell r="D263" t="str">
            <v>8124002138</v>
          </cell>
          <cell r="E263" t="str">
            <v>נגינה במעון-שכר</v>
          </cell>
          <cell r="F263">
            <v>5342.97</v>
          </cell>
        </row>
        <row r="264">
          <cell r="A264">
            <v>1</v>
          </cell>
          <cell r="D264" t="str">
            <v>8124004310</v>
          </cell>
          <cell r="E264" t="str">
            <v>חשמל חימום וגז</v>
          </cell>
          <cell r="F264">
            <v>11336.05</v>
          </cell>
        </row>
        <row r="265">
          <cell r="A265">
            <v>1</v>
          </cell>
          <cell r="D265" t="str">
            <v>8124004413</v>
          </cell>
          <cell r="E265" t="str">
            <v>ביטוח מעון</v>
          </cell>
          <cell r="F265">
            <v>1076</v>
          </cell>
        </row>
        <row r="266">
          <cell r="A266">
            <v>1</v>
          </cell>
          <cell r="D266" t="str">
            <v>8124005102</v>
          </cell>
          <cell r="E266" t="str">
            <v>נסיעות</v>
          </cell>
          <cell r="F266">
            <v>3688.97</v>
          </cell>
        </row>
        <row r="267">
          <cell r="A267">
            <v>1</v>
          </cell>
          <cell r="D267" t="str">
            <v>8124005205</v>
          </cell>
          <cell r="E267" t="str">
            <v>ספרים</v>
          </cell>
          <cell r="F267">
            <v>0</v>
          </cell>
        </row>
        <row r="268">
          <cell r="A268">
            <v>1</v>
          </cell>
          <cell r="D268" t="str">
            <v>8124005214</v>
          </cell>
          <cell r="E268" t="str">
            <v>השתלמויות</v>
          </cell>
          <cell r="F268">
            <v>400</v>
          </cell>
        </row>
        <row r="269">
          <cell r="A269">
            <v>1</v>
          </cell>
          <cell r="D269" t="str">
            <v>8124005401</v>
          </cell>
          <cell r="E269" t="str">
            <v>טלפון - מעון</v>
          </cell>
          <cell r="F269">
            <v>5119.97</v>
          </cell>
        </row>
        <row r="270">
          <cell r="A270">
            <v>1</v>
          </cell>
          <cell r="D270" t="str">
            <v>8124007405</v>
          </cell>
          <cell r="E270" t="str">
            <v>ריהוט וציוד</v>
          </cell>
          <cell r="F270">
            <v>13825.16</v>
          </cell>
        </row>
        <row r="271">
          <cell r="A271">
            <v>1</v>
          </cell>
          <cell r="D271" t="str">
            <v>8124007508</v>
          </cell>
          <cell r="E271" t="str">
            <v>תיקונים ושיפוצים</v>
          </cell>
          <cell r="F271">
            <v>4364.29</v>
          </cell>
        </row>
        <row r="272">
          <cell r="A272">
            <v>1</v>
          </cell>
          <cell r="D272" t="str">
            <v>8124007807</v>
          </cell>
          <cell r="E272" t="str">
            <v>שרותים נוספים</v>
          </cell>
          <cell r="F272">
            <v>17403.82</v>
          </cell>
        </row>
        <row r="273">
          <cell r="A273">
            <v>1</v>
          </cell>
          <cell r="D273" t="str">
            <v>8124007825</v>
          </cell>
          <cell r="E273" t="str">
            <v>הזנה</v>
          </cell>
          <cell r="F273">
            <v>80368</v>
          </cell>
        </row>
        <row r="274">
          <cell r="A274">
            <v>1</v>
          </cell>
          <cell r="D274" t="str">
            <v>8125002108</v>
          </cell>
          <cell r="E274" t="str">
            <v>מועדוניות שכר</v>
          </cell>
          <cell r="F274">
            <v>205649.8</v>
          </cell>
        </row>
        <row r="275">
          <cell r="A275">
            <v>1</v>
          </cell>
          <cell r="D275" t="str">
            <v>8125007206</v>
          </cell>
          <cell r="E275" t="str">
            <v>הוצ מועדוניות</v>
          </cell>
          <cell r="F275">
            <v>233153.39</v>
          </cell>
        </row>
        <row r="276">
          <cell r="A276">
            <v>1</v>
          </cell>
          <cell r="D276" t="str">
            <v>8125102101</v>
          </cell>
          <cell r="E276" t="str">
            <v>שכר יוחא מועדוניות</v>
          </cell>
          <cell r="F276">
            <v>39399.599999999999</v>
          </cell>
        </row>
        <row r="277">
          <cell r="A277">
            <v>1</v>
          </cell>
          <cell r="D277" t="str">
            <v>8125107807</v>
          </cell>
          <cell r="E277" t="str">
            <v>הוצ' מועדוניות יוחא</v>
          </cell>
          <cell r="F277">
            <v>110104.24</v>
          </cell>
        </row>
        <row r="278">
          <cell r="A278">
            <v>1</v>
          </cell>
          <cell r="D278" t="str">
            <v>8132001109</v>
          </cell>
          <cell r="E278" t="str">
            <v>בית ספר שכר</v>
          </cell>
          <cell r="F278">
            <v>329313.09999999998</v>
          </cell>
        </row>
        <row r="279">
          <cell r="A279">
            <v>1</v>
          </cell>
          <cell r="D279" t="str">
            <v>8132002106</v>
          </cell>
          <cell r="E279" t="str">
            <v>משכורות קבס</v>
          </cell>
          <cell r="F279">
            <v>129807.8</v>
          </cell>
        </row>
        <row r="280">
          <cell r="A280">
            <v>1</v>
          </cell>
          <cell r="D280" t="str">
            <v>8132002115</v>
          </cell>
          <cell r="E280" t="str">
            <v>פועלי נקיון</v>
          </cell>
          <cell r="F280">
            <v>19221.400000000001</v>
          </cell>
        </row>
        <row r="281">
          <cell r="A281">
            <v>1</v>
          </cell>
          <cell r="D281" t="str">
            <v>8132002124</v>
          </cell>
          <cell r="E281" t="str">
            <v>מרכז טיפולי - שכר</v>
          </cell>
          <cell r="F281">
            <v>190685.5</v>
          </cell>
        </row>
        <row r="282">
          <cell r="A282">
            <v>1</v>
          </cell>
          <cell r="D282" t="str">
            <v>8132002133</v>
          </cell>
          <cell r="E282" t="str">
            <v>סייעות כתה  א</v>
          </cell>
          <cell r="F282">
            <v>0</v>
          </cell>
        </row>
        <row r="283">
          <cell r="A283">
            <v>1</v>
          </cell>
          <cell r="D283" t="str">
            <v>8132002151</v>
          </cell>
          <cell r="E283" t="str">
            <v>שעורי תגבור קב"ס</v>
          </cell>
          <cell r="F283">
            <v>5122.3</v>
          </cell>
        </row>
        <row r="284">
          <cell r="A284">
            <v>1</v>
          </cell>
          <cell r="D284" t="str">
            <v>8132004306</v>
          </cell>
          <cell r="E284" t="str">
            <v>מאור ונקיון</v>
          </cell>
          <cell r="F284">
            <v>54898.83</v>
          </cell>
        </row>
        <row r="285">
          <cell r="A285">
            <v>1</v>
          </cell>
          <cell r="D285" t="str">
            <v>8132004418</v>
          </cell>
          <cell r="E285" t="str">
            <v>ביטוח תלמידים</v>
          </cell>
          <cell r="F285">
            <v>14539</v>
          </cell>
        </row>
        <row r="286">
          <cell r="A286">
            <v>1</v>
          </cell>
          <cell r="D286" t="str">
            <v>8132004502</v>
          </cell>
          <cell r="E286" t="str">
            <v>מכונות משרד</v>
          </cell>
          <cell r="F286">
            <v>36182.339999999997</v>
          </cell>
        </row>
        <row r="287">
          <cell r="A287">
            <v>1</v>
          </cell>
          <cell r="D287" t="str">
            <v>8132004708</v>
          </cell>
          <cell r="E287" t="str">
            <v>מכשירי כתיבה</v>
          </cell>
          <cell r="F287">
            <v>19796.400000000001</v>
          </cell>
        </row>
        <row r="288">
          <cell r="A288">
            <v>1</v>
          </cell>
          <cell r="D288" t="str">
            <v>8132007204</v>
          </cell>
          <cell r="E288" t="str">
            <v>מאגי שרותים</v>
          </cell>
          <cell r="F288">
            <v>42568.9</v>
          </cell>
        </row>
        <row r="289">
          <cell r="A289">
            <v>1</v>
          </cell>
          <cell r="D289" t="str">
            <v>8132007400</v>
          </cell>
          <cell r="E289" t="str">
            <v>ציוד ורהוט</v>
          </cell>
          <cell r="F289">
            <v>45304.14</v>
          </cell>
        </row>
        <row r="290">
          <cell r="A290">
            <v>1</v>
          </cell>
          <cell r="D290" t="str">
            <v>8132007419</v>
          </cell>
          <cell r="E290" t="str">
            <v>ציוד למעבדה</v>
          </cell>
          <cell r="F290">
            <v>0</v>
          </cell>
        </row>
        <row r="291">
          <cell r="A291">
            <v>1</v>
          </cell>
          <cell r="D291" t="str">
            <v>8132007428</v>
          </cell>
          <cell r="E291" t="str">
            <v>ציוד טיפולי</v>
          </cell>
          <cell r="F291">
            <v>7239.99</v>
          </cell>
        </row>
        <row r="292">
          <cell r="A292">
            <v>1</v>
          </cell>
          <cell r="D292" t="str">
            <v>8132007437</v>
          </cell>
          <cell r="E292" t="str">
            <v>שעורי תיגבור-קב"ס</v>
          </cell>
          <cell r="F292">
            <v>5626.63</v>
          </cell>
        </row>
        <row r="293">
          <cell r="A293">
            <v>1</v>
          </cell>
          <cell r="D293" t="str">
            <v>8132007503</v>
          </cell>
          <cell r="E293" t="str">
            <v>תיקונים ואחזקה</v>
          </cell>
          <cell r="F293">
            <v>90657.07</v>
          </cell>
        </row>
        <row r="294">
          <cell r="A294">
            <v>1</v>
          </cell>
          <cell r="D294" t="str">
            <v>8132007512</v>
          </cell>
          <cell r="E294" t="str">
            <v>נקיון בית ספר</v>
          </cell>
          <cell r="F294">
            <v>164262.67000000001</v>
          </cell>
        </row>
        <row r="295">
          <cell r="A295">
            <v>1</v>
          </cell>
          <cell r="D295" t="str">
            <v>8132007521</v>
          </cell>
          <cell r="E295" t="str">
            <v>שמירה ואבטחה</v>
          </cell>
          <cell r="F295">
            <v>82511.899999999994</v>
          </cell>
        </row>
        <row r="296">
          <cell r="A296">
            <v>1</v>
          </cell>
          <cell r="D296" t="str">
            <v>8132007530</v>
          </cell>
          <cell r="E296" t="str">
            <v>הוצ בטחון</v>
          </cell>
          <cell r="F296">
            <v>40596.18</v>
          </cell>
        </row>
        <row r="297">
          <cell r="A297">
            <v>1</v>
          </cell>
          <cell r="D297" t="str">
            <v>8132007802</v>
          </cell>
          <cell r="E297" t="str">
            <v>שרותים נוספים</v>
          </cell>
          <cell r="F297">
            <v>63433.3</v>
          </cell>
        </row>
        <row r="298">
          <cell r="A298">
            <v>1</v>
          </cell>
          <cell r="D298" t="str">
            <v>8132007811</v>
          </cell>
          <cell r="E298" t="str">
            <v>הקצבות לבי"ס</v>
          </cell>
          <cell r="F298">
            <v>40917.43</v>
          </cell>
        </row>
        <row r="299">
          <cell r="A299">
            <v>1</v>
          </cell>
          <cell r="D299" t="str">
            <v>8132007820</v>
          </cell>
          <cell r="E299" t="str">
            <v>ספרי עיון</v>
          </cell>
          <cell r="F299">
            <v>0</v>
          </cell>
        </row>
        <row r="300">
          <cell r="A300">
            <v>1</v>
          </cell>
          <cell r="D300" t="str">
            <v>8132007839</v>
          </cell>
          <cell r="E300" t="str">
            <v>הוצ תל"ן</v>
          </cell>
          <cell r="F300">
            <v>0</v>
          </cell>
        </row>
        <row r="301">
          <cell r="A301">
            <v>1</v>
          </cell>
          <cell r="D301" t="str">
            <v>8138002108</v>
          </cell>
          <cell r="E301" t="str">
            <v>צהרון בי"ס שכר</v>
          </cell>
          <cell r="F301">
            <v>303662.3</v>
          </cell>
        </row>
        <row r="302">
          <cell r="A302">
            <v>1</v>
          </cell>
          <cell r="D302" t="str">
            <v>8138002135</v>
          </cell>
          <cell r="E302" t="str">
            <v>נגינה בצהרון-שכר</v>
          </cell>
          <cell r="F302">
            <v>13739.4</v>
          </cell>
        </row>
        <row r="303">
          <cell r="A303">
            <v>1</v>
          </cell>
          <cell r="D303" t="str">
            <v>8138007206</v>
          </cell>
          <cell r="E303" t="str">
            <v>הוצ צהרון</v>
          </cell>
          <cell r="F303">
            <v>174760.49</v>
          </cell>
        </row>
        <row r="304">
          <cell r="A304">
            <v>1</v>
          </cell>
          <cell r="D304" t="str">
            <v>8138007215</v>
          </cell>
          <cell r="E304" t="str">
            <v>מבוטל</v>
          </cell>
          <cell r="F304">
            <v>9.9999999999965894E-2</v>
          </cell>
        </row>
        <row r="305">
          <cell r="A305">
            <v>1</v>
          </cell>
          <cell r="D305" t="str">
            <v>8138102101</v>
          </cell>
          <cell r="E305" t="str">
            <v>שכר מועדונית משפחתית</v>
          </cell>
          <cell r="F305">
            <v>47777.5</v>
          </cell>
        </row>
        <row r="306">
          <cell r="A306">
            <v>1</v>
          </cell>
          <cell r="D306" t="str">
            <v>8138107807</v>
          </cell>
          <cell r="E306" t="str">
            <v>מועדונית משפחתית</v>
          </cell>
          <cell r="F306">
            <v>32420.02</v>
          </cell>
        </row>
        <row r="307">
          <cell r="A307">
            <v>1</v>
          </cell>
          <cell r="D307" t="str">
            <v>8140001104</v>
          </cell>
          <cell r="E307" t="str">
            <v>חט"ב שכר</v>
          </cell>
          <cell r="F307">
            <v>357875</v>
          </cell>
        </row>
        <row r="308">
          <cell r="A308">
            <v>1</v>
          </cell>
          <cell r="D308" t="str">
            <v>8140002101</v>
          </cell>
          <cell r="E308" t="str">
            <v>פועלי ניקיון</v>
          </cell>
          <cell r="F308">
            <v>19303.900000000001</v>
          </cell>
        </row>
        <row r="309">
          <cell r="A309">
            <v>1</v>
          </cell>
          <cell r="D309" t="str">
            <v>8140002110</v>
          </cell>
          <cell r="E309" t="str">
            <v>תל"ן חטב</v>
          </cell>
          <cell r="F309">
            <v>0</v>
          </cell>
        </row>
        <row r="310">
          <cell r="A310">
            <v>1</v>
          </cell>
          <cell r="D310" t="str">
            <v>8140004301</v>
          </cell>
          <cell r="E310" t="str">
            <v>מאור וחמום</v>
          </cell>
          <cell r="F310">
            <v>78362.47</v>
          </cell>
        </row>
        <row r="311">
          <cell r="A311">
            <v>1</v>
          </cell>
          <cell r="D311" t="str">
            <v>8140004413</v>
          </cell>
          <cell r="E311" t="str">
            <v>ביטוח תלמידים</v>
          </cell>
          <cell r="F311">
            <v>8968.4</v>
          </cell>
        </row>
        <row r="312">
          <cell r="A312">
            <v>1</v>
          </cell>
          <cell r="D312" t="str">
            <v>8140004507</v>
          </cell>
          <cell r="E312" t="str">
            <v>מכונות משרד ואחזקה</v>
          </cell>
          <cell r="F312">
            <v>40168.36</v>
          </cell>
        </row>
        <row r="313">
          <cell r="A313">
            <v>1</v>
          </cell>
          <cell r="D313" t="str">
            <v>8140004703</v>
          </cell>
          <cell r="E313" t="str">
            <v>מכשירי כתיבה</v>
          </cell>
          <cell r="F313">
            <v>6186.38</v>
          </cell>
        </row>
        <row r="314">
          <cell r="A314">
            <v>1</v>
          </cell>
          <cell r="D314" t="str">
            <v>8140007209</v>
          </cell>
          <cell r="E314" t="str">
            <v>טכנולוגיה חט"ב</v>
          </cell>
          <cell r="F314">
            <v>35546.5</v>
          </cell>
        </row>
        <row r="315">
          <cell r="A315">
            <v>1</v>
          </cell>
          <cell r="D315" t="str">
            <v>8140007405</v>
          </cell>
          <cell r="E315" t="str">
            <v>ציוד לחט"ב</v>
          </cell>
          <cell r="F315">
            <v>8973.25</v>
          </cell>
        </row>
        <row r="316">
          <cell r="A316">
            <v>1</v>
          </cell>
          <cell r="D316" t="str">
            <v>8140007414</v>
          </cell>
          <cell r="E316" t="str">
            <v>ציוד למעבדה</v>
          </cell>
          <cell r="F316">
            <v>512</v>
          </cell>
        </row>
        <row r="317">
          <cell r="A317">
            <v>1</v>
          </cell>
          <cell r="D317" t="str">
            <v>8140007423</v>
          </cell>
          <cell r="E317" t="str">
            <v>ציוד טיפולי</v>
          </cell>
          <cell r="F317">
            <v>0</v>
          </cell>
        </row>
        <row r="318">
          <cell r="A318">
            <v>1</v>
          </cell>
          <cell r="D318" t="str">
            <v>8140007508</v>
          </cell>
          <cell r="E318" t="str">
            <v>תיקונים ואחזקה</v>
          </cell>
          <cell r="F318">
            <v>58695.59</v>
          </cell>
        </row>
        <row r="319">
          <cell r="A319">
            <v>1</v>
          </cell>
          <cell r="D319" t="str">
            <v>8140007517</v>
          </cell>
          <cell r="E319" t="str">
            <v>שמירה ואבטחה</v>
          </cell>
          <cell r="F319">
            <v>42956.94</v>
          </cell>
        </row>
        <row r="320">
          <cell r="A320">
            <v>1</v>
          </cell>
          <cell r="D320" t="str">
            <v>8140007526</v>
          </cell>
          <cell r="E320" t="str">
            <v>קבלן ניקיון</v>
          </cell>
          <cell r="F320">
            <v>192448.16</v>
          </cell>
        </row>
        <row r="321">
          <cell r="A321">
            <v>1</v>
          </cell>
          <cell r="D321" t="str">
            <v>8140007807</v>
          </cell>
          <cell r="E321" t="str">
            <v>שרותים נוספים לחט"ב</v>
          </cell>
          <cell r="F321">
            <v>74450.66</v>
          </cell>
        </row>
        <row r="322">
          <cell r="A322">
            <v>1</v>
          </cell>
          <cell r="D322" t="str">
            <v>8140007816</v>
          </cell>
          <cell r="E322" t="str">
            <v>הקצבה שוטף חט"ב</v>
          </cell>
          <cell r="F322">
            <v>29662.080000000002</v>
          </cell>
        </row>
        <row r="323">
          <cell r="A323">
            <v>1</v>
          </cell>
          <cell r="D323" t="str">
            <v>8140007825</v>
          </cell>
          <cell r="E323" t="str">
            <v>ספרי עיון חט"ב</v>
          </cell>
          <cell r="F323">
            <v>0</v>
          </cell>
        </row>
        <row r="324">
          <cell r="A324">
            <v>1</v>
          </cell>
          <cell r="D324" t="str">
            <v>8140007834</v>
          </cell>
          <cell r="E324" t="str">
            <v>הוצ תל"ן</v>
          </cell>
          <cell r="F324">
            <v>17588.61</v>
          </cell>
        </row>
        <row r="325">
          <cell r="A325">
            <v>1</v>
          </cell>
          <cell r="D325" t="str">
            <v>8150007703</v>
          </cell>
          <cell r="E325" t="str">
            <v>אג' חינוך תל חוץ</v>
          </cell>
          <cell r="F325">
            <v>241256.6</v>
          </cell>
        </row>
        <row r="326">
          <cell r="A326">
            <v>1</v>
          </cell>
          <cell r="D326" t="str">
            <v>8173001102</v>
          </cell>
          <cell r="E326" t="str">
            <v>פסיכולוג שכר</v>
          </cell>
          <cell r="F326">
            <v>123055.1</v>
          </cell>
        </row>
        <row r="327">
          <cell r="A327">
            <v>1</v>
          </cell>
          <cell r="D327" t="str">
            <v>8173007207</v>
          </cell>
          <cell r="E327" t="str">
            <v>שרות פסיכולוגי</v>
          </cell>
          <cell r="F327">
            <v>53179</v>
          </cell>
        </row>
        <row r="328">
          <cell r="A328">
            <v>1</v>
          </cell>
          <cell r="D328" t="str">
            <v>8178007109</v>
          </cell>
          <cell r="E328" t="str">
            <v>הסעות תלמידים</v>
          </cell>
          <cell r="F328">
            <v>1455892.27</v>
          </cell>
        </row>
        <row r="329">
          <cell r="A329">
            <v>1</v>
          </cell>
          <cell r="D329" t="str">
            <v>8178007118</v>
          </cell>
          <cell r="E329" t="str">
            <v>נסיעות לתלמידי חוץ</v>
          </cell>
          <cell r="F329">
            <v>0</v>
          </cell>
        </row>
        <row r="330">
          <cell r="A330">
            <v>1</v>
          </cell>
          <cell r="D330" t="str">
            <v>8178007127</v>
          </cell>
          <cell r="E330" t="str">
            <v>הסעות מורים</v>
          </cell>
          <cell r="F330">
            <v>39915.83</v>
          </cell>
        </row>
        <row r="331">
          <cell r="A331">
            <v>1</v>
          </cell>
          <cell r="D331" t="str">
            <v>8210001100</v>
          </cell>
          <cell r="E331" t="str">
            <v>תרבות שכר</v>
          </cell>
          <cell r="F331">
            <v>278108</v>
          </cell>
        </row>
        <row r="332">
          <cell r="A332">
            <v>1</v>
          </cell>
          <cell r="D332" t="str">
            <v>8210002107</v>
          </cell>
          <cell r="E332" t="str">
            <v>תרבות - עובדים</v>
          </cell>
          <cell r="F332">
            <v>167929.9</v>
          </cell>
        </row>
        <row r="333">
          <cell r="A333">
            <v>1</v>
          </cell>
          <cell r="D333" t="str">
            <v>8230001108</v>
          </cell>
          <cell r="E333" t="str">
            <v>ספריה שכר</v>
          </cell>
          <cell r="F333">
            <v>65753.100000000006</v>
          </cell>
        </row>
        <row r="334">
          <cell r="A334">
            <v>1</v>
          </cell>
          <cell r="D334" t="str">
            <v>8230002105</v>
          </cell>
          <cell r="E334" t="str">
            <v>עובדים ספריה</v>
          </cell>
          <cell r="F334">
            <v>21647.599999999999</v>
          </cell>
        </row>
        <row r="335">
          <cell r="A335">
            <v>1</v>
          </cell>
          <cell r="D335" t="str">
            <v>8230007203</v>
          </cell>
          <cell r="E335" t="str">
            <v>הוצ ספריה וספרים</v>
          </cell>
          <cell r="F335">
            <v>12728.56</v>
          </cell>
        </row>
        <row r="336">
          <cell r="A336">
            <v>1</v>
          </cell>
          <cell r="D336" t="str">
            <v>8230007409</v>
          </cell>
          <cell r="E336" t="str">
            <v>רהוט ספרים וציוד</v>
          </cell>
          <cell r="F336">
            <v>17029.900000000001</v>
          </cell>
        </row>
        <row r="337">
          <cell r="A337">
            <v>1</v>
          </cell>
          <cell r="D337" t="str">
            <v>8241002101</v>
          </cell>
          <cell r="E337" t="str">
            <v>חוגים שכר</v>
          </cell>
          <cell r="F337">
            <v>382957.05</v>
          </cell>
        </row>
        <row r="338">
          <cell r="A338">
            <v>1</v>
          </cell>
          <cell r="D338" t="str">
            <v>8241002129</v>
          </cell>
          <cell r="E338" t="str">
            <v>נקיון מתנ"ס</v>
          </cell>
          <cell r="F338">
            <v>2619.6</v>
          </cell>
        </row>
        <row r="339">
          <cell r="A339">
            <v>1</v>
          </cell>
          <cell r="D339" t="str">
            <v>8241004208</v>
          </cell>
          <cell r="E339" t="str">
            <v>הוצאות מתנ"ס</v>
          </cell>
          <cell r="F339">
            <v>40154.26</v>
          </cell>
        </row>
        <row r="340">
          <cell r="A340">
            <v>1</v>
          </cell>
          <cell r="D340" t="str">
            <v>8241004301</v>
          </cell>
          <cell r="E340" t="str">
            <v>חשמל מתנס</v>
          </cell>
          <cell r="F340">
            <v>67798.759999999995</v>
          </cell>
        </row>
        <row r="341">
          <cell r="A341">
            <v>1</v>
          </cell>
          <cell r="D341" t="str">
            <v>8241004507</v>
          </cell>
          <cell r="E341" t="str">
            <v>ריהוט מתנ"ס</v>
          </cell>
          <cell r="F341">
            <v>6470.45</v>
          </cell>
        </row>
        <row r="342">
          <cell r="A342">
            <v>1</v>
          </cell>
          <cell r="D342" t="str">
            <v>8241005700</v>
          </cell>
          <cell r="E342" t="str">
            <v>מיכון ואוטומציה</v>
          </cell>
          <cell r="F342">
            <v>29107.07</v>
          </cell>
        </row>
        <row r="343">
          <cell r="A343">
            <v>1</v>
          </cell>
          <cell r="D343" t="str">
            <v>8241007508</v>
          </cell>
          <cell r="E343" t="str">
            <v>קבלנים חוגים</v>
          </cell>
          <cell r="F343">
            <v>475727.84</v>
          </cell>
        </row>
        <row r="344">
          <cell r="A344">
            <v>1</v>
          </cell>
          <cell r="D344" t="str">
            <v>8241007517</v>
          </cell>
          <cell r="E344" t="str">
            <v>יצוגיים קבלנים</v>
          </cell>
          <cell r="F344">
            <v>65616.81</v>
          </cell>
        </row>
        <row r="345">
          <cell r="A345">
            <v>1</v>
          </cell>
          <cell r="D345" t="str">
            <v>8250007407</v>
          </cell>
          <cell r="E345" t="str">
            <v>פרויקט מוסיקה</v>
          </cell>
          <cell r="F345">
            <v>8949.77</v>
          </cell>
        </row>
        <row r="346">
          <cell r="A346">
            <v>1</v>
          </cell>
          <cell r="D346" t="str">
            <v>8270007517</v>
          </cell>
          <cell r="E346" t="str">
            <v>סל תרבות</v>
          </cell>
          <cell r="F346">
            <v>66380</v>
          </cell>
        </row>
        <row r="347">
          <cell r="A347">
            <v>1</v>
          </cell>
          <cell r="D347" t="str">
            <v>8281001100</v>
          </cell>
          <cell r="E347" t="str">
            <v>מועדון נוער שכר</v>
          </cell>
          <cell r="F347">
            <v>132409.4</v>
          </cell>
        </row>
        <row r="348">
          <cell r="A348">
            <v>1</v>
          </cell>
          <cell r="D348" t="str">
            <v>8282002104</v>
          </cell>
          <cell r="E348" t="str">
            <v>פעולות נוער שכר</v>
          </cell>
          <cell r="F348">
            <v>81654.23</v>
          </cell>
        </row>
        <row r="349">
          <cell r="A349">
            <v>1</v>
          </cell>
          <cell r="D349" t="str">
            <v>8282007800</v>
          </cell>
          <cell r="E349" t="str">
            <v>פעולות וארועים נוע</v>
          </cell>
          <cell r="F349">
            <v>261152.12</v>
          </cell>
        </row>
        <row r="350">
          <cell r="A350">
            <v>1</v>
          </cell>
          <cell r="D350" t="str">
            <v>8282008508</v>
          </cell>
          <cell r="E350" t="str">
            <v>נוער-מילגות</v>
          </cell>
          <cell r="F350">
            <v>35000</v>
          </cell>
        </row>
        <row r="351">
          <cell r="A351">
            <v>1</v>
          </cell>
          <cell r="D351" t="str">
            <v>8282008517</v>
          </cell>
          <cell r="E351" t="str">
            <v>פרויקט פרח</v>
          </cell>
          <cell r="F351">
            <v>11135</v>
          </cell>
        </row>
        <row r="352">
          <cell r="A352">
            <v>1</v>
          </cell>
          <cell r="D352" t="str">
            <v>8283007807</v>
          </cell>
          <cell r="E352" t="str">
            <v>תרבות תורנית</v>
          </cell>
          <cell r="F352">
            <v>35586.18</v>
          </cell>
        </row>
        <row r="353">
          <cell r="A353">
            <v>1</v>
          </cell>
          <cell r="D353" t="str">
            <v>8284002108</v>
          </cell>
          <cell r="E353" t="str">
            <v>קיטנה משכורת</v>
          </cell>
          <cell r="F353">
            <v>92983.2</v>
          </cell>
        </row>
        <row r="354">
          <cell r="A354">
            <v>1</v>
          </cell>
          <cell r="D354" t="str">
            <v>8284007804</v>
          </cell>
          <cell r="E354" t="str">
            <v>הוצאות קיטנה</v>
          </cell>
          <cell r="F354">
            <v>251850.3</v>
          </cell>
        </row>
        <row r="355">
          <cell r="A355">
            <v>1</v>
          </cell>
          <cell r="D355" t="str">
            <v>8289008114</v>
          </cell>
          <cell r="E355" t="str">
            <v>תמיכה בקבוצות נוער</v>
          </cell>
          <cell r="F355">
            <v>225713.02</v>
          </cell>
        </row>
        <row r="356">
          <cell r="A356">
            <v>1</v>
          </cell>
          <cell r="D356" t="str">
            <v>8289008123</v>
          </cell>
          <cell r="E356" t="str">
            <v>תמיכות לספורט</v>
          </cell>
          <cell r="F356">
            <v>197000</v>
          </cell>
        </row>
        <row r="357">
          <cell r="A357">
            <v>1</v>
          </cell>
          <cell r="D357" t="str">
            <v>8290001102</v>
          </cell>
          <cell r="E357" t="str">
            <v>ספורט שכר</v>
          </cell>
          <cell r="F357">
            <v>92200.9</v>
          </cell>
        </row>
        <row r="358">
          <cell r="A358">
            <v>1</v>
          </cell>
          <cell r="D358" t="str">
            <v>8290002109</v>
          </cell>
          <cell r="E358" t="str">
            <v>חוגי ספורט-שכר</v>
          </cell>
          <cell r="F358">
            <v>121517.4</v>
          </cell>
        </row>
        <row r="359">
          <cell r="A359">
            <v>1</v>
          </cell>
          <cell r="D359" t="str">
            <v>8290007403</v>
          </cell>
          <cell r="E359" t="str">
            <v>הוצ ספורט</v>
          </cell>
          <cell r="F359">
            <v>63900.03</v>
          </cell>
        </row>
        <row r="360">
          <cell r="A360">
            <v>1</v>
          </cell>
          <cell r="D360" t="str">
            <v>8290007506</v>
          </cell>
          <cell r="E360" t="str">
            <v>ספורט קבלנים</v>
          </cell>
          <cell r="F360">
            <v>57513.85</v>
          </cell>
        </row>
        <row r="361">
          <cell r="D361" t="str">
            <v>829000811</v>
          </cell>
          <cell r="E361" t="str">
            <v xml:space="preserve"> השתתפות בשכ"ד</v>
          </cell>
          <cell r="F361">
            <v>11220</v>
          </cell>
        </row>
        <row r="362">
          <cell r="A362">
            <v>1</v>
          </cell>
          <cell r="D362" t="str">
            <v>8410001106</v>
          </cell>
          <cell r="E362" t="str">
            <v>רווחה שכר</v>
          </cell>
          <cell r="F362">
            <v>334946.90000000002</v>
          </cell>
        </row>
        <row r="363">
          <cell r="A363">
            <v>1</v>
          </cell>
          <cell r="D363" t="str">
            <v>8410008404</v>
          </cell>
          <cell r="E363" t="str">
            <v>הוצ רווחה</v>
          </cell>
          <cell r="F363">
            <v>18333.96</v>
          </cell>
        </row>
        <row r="364">
          <cell r="A364">
            <v>1</v>
          </cell>
          <cell r="D364" t="str">
            <v>8422008407</v>
          </cell>
          <cell r="E364" t="str">
            <v>משפ במצוקה בקהילה</v>
          </cell>
          <cell r="F364">
            <v>10115</v>
          </cell>
        </row>
        <row r="365">
          <cell r="A365">
            <v>1</v>
          </cell>
          <cell r="D365" t="str">
            <v>8422108400</v>
          </cell>
          <cell r="E365" t="str">
            <v>קייטנה לאמהות</v>
          </cell>
          <cell r="F365">
            <v>0</v>
          </cell>
        </row>
        <row r="366">
          <cell r="A366">
            <v>1</v>
          </cell>
          <cell r="D366" t="str">
            <v>8424008401</v>
          </cell>
          <cell r="E366" t="str">
            <v>טיפול בפרט ומשפחה</v>
          </cell>
          <cell r="F366">
            <v>14780</v>
          </cell>
        </row>
        <row r="367">
          <cell r="A367">
            <v>1</v>
          </cell>
          <cell r="D367" t="str">
            <v>8435008407</v>
          </cell>
          <cell r="E367" t="str">
            <v>טיפול בילד בקהילה</v>
          </cell>
          <cell r="F367">
            <v>9414</v>
          </cell>
        </row>
        <row r="368">
          <cell r="A368">
            <v>1</v>
          </cell>
          <cell r="D368" t="str">
            <v>8438008408</v>
          </cell>
          <cell r="E368" t="str">
            <v>אחזקת ילדים בפנימיות</v>
          </cell>
          <cell r="F368">
            <v>146599</v>
          </cell>
        </row>
        <row r="369">
          <cell r="A369">
            <v>1</v>
          </cell>
          <cell r="D369" t="str">
            <v>8439008405</v>
          </cell>
          <cell r="E369" t="str">
            <v>מעונות יום-אומנה</v>
          </cell>
          <cell r="F369">
            <v>20371</v>
          </cell>
        </row>
        <row r="370">
          <cell r="A370">
            <v>1</v>
          </cell>
          <cell r="D370" t="str">
            <v>8444002108</v>
          </cell>
          <cell r="E370" t="str">
            <v>משכורת - מועדון גיל הזהב</v>
          </cell>
          <cell r="F370">
            <v>54349.9</v>
          </cell>
        </row>
        <row r="371">
          <cell r="A371">
            <v>1</v>
          </cell>
          <cell r="D371" t="str">
            <v>8444007804</v>
          </cell>
          <cell r="E371" t="str">
            <v>מועדון גיל הזהב</v>
          </cell>
          <cell r="F371">
            <v>47160.59</v>
          </cell>
        </row>
        <row r="372">
          <cell r="A372">
            <v>1</v>
          </cell>
          <cell r="D372" t="str">
            <v>8444008409</v>
          </cell>
          <cell r="E372" t="str">
            <v>צרכים מיוחדים לזקן</v>
          </cell>
          <cell r="F372">
            <v>36160.980000000003</v>
          </cell>
        </row>
        <row r="373">
          <cell r="A373">
            <v>1</v>
          </cell>
          <cell r="D373" t="str">
            <v>8451008407</v>
          </cell>
          <cell r="E373" t="str">
            <v>סידור מפגרים במוסדות</v>
          </cell>
          <cell r="F373">
            <v>196521</v>
          </cell>
        </row>
        <row r="374">
          <cell r="A374">
            <v>1</v>
          </cell>
          <cell r="D374" t="str">
            <v>8452008404</v>
          </cell>
          <cell r="E374" t="str">
            <v>מפגרים במעון טיפולי</v>
          </cell>
          <cell r="F374">
            <v>0</v>
          </cell>
        </row>
        <row r="375">
          <cell r="A375">
            <v>1</v>
          </cell>
          <cell r="D375" t="str">
            <v>8463008400</v>
          </cell>
          <cell r="E375" t="str">
            <v>דמי ליווי לעוור</v>
          </cell>
          <cell r="F375">
            <v>7080</v>
          </cell>
        </row>
        <row r="376">
          <cell r="A376">
            <v>1</v>
          </cell>
          <cell r="D376" t="str">
            <v>8464008407</v>
          </cell>
          <cell r="E376" t="str">
            <v>מפעלי תעסוקה ומועדון</v>
          </cell>
          <cell r="F376">
            <v>0</v>
          </cell>
        </row>
        <row r="377">
          <cell r="A377">
            <v>1</v>
          </cell>
          <cell r="D377" t="str">
            <v>8466008401</v>
          </cell>
          <cell r="E377" t="str">
            <v>תעסוקה מוגנת ומסג יום</v>
          </cell>
          <cell r="F377">
            <v>0</v>
          </cell>
        </row>
        <row r="378">
          <cell r="A378">
            <v>1</v>
          </cell>
          <cell r="D378" t="str">
            <v>8467008408</v>
          </cell>
          <cell r="E378" t="str">
            <v>שיקום נכים בקהילה</v>
          </cell>
          <cell r="F378">
            <v>6564</v>
          </cell>
        </row>
        <row r="379">
          <cell r="A379">
            <v>1</v>
          </cell>
          <cell r="D379" t="str">
            <v>8468008405</v>
          </cell>
          <cell r="E379" t="str">
            <v>אמון והכשרה-שקום נכים</v>
          </cell>
          <cell r="F379">
            <v>-18815</v>
          </cell>
        </row>
        <row r="380">
          <cell r="A380">
            <v>1</v>
          </cell>
          <cell r="D380" t="str">
            <v>8471008405</v>
          </cell>
          <cell r="E380" t="str">
            <v>חבורות רחוב-נערות במצוקה</v>
          </cell>
          <cell r="F380">
            <v>0</v>
          </cell>
        </row>
        <row r="381">
          <cell r="A381">
            <v>1</v>
          </cell>
          <cell r="D381" t="str">
            <v>8471008414</v>
          </cell>
          <cell r="E381" t="str">
            <v>טיפול בנערות במצוקה</v>
          </cell>
          <cell r="F381">
            <v>560</v>
          </cell>
        </row>
        <row r="382">
          <cell r="A382">
            <v>1</v>
          </cell>
          <cell r="D382" t="str">
            <v>8474008406</v>
          </cell>
          <cell r="E382" t="str">
            <v>טיפול בסמים</v>
          </cell>
          <cell r="F382">
            <v>21845</v>
          </cell>
        </row>
        <row r="383">
          <cell r="A383">
            <v>1</v>
          </cell>
          <cell r="D383" t="str">
            <v>8482008401</v>
          </cell>
          <cell r="E383" t="str">
            <v>לכידות חברתית</v>
          </cell>
          <cell r="F383">
            <v>9731</v>
          </cell>
        </row>
        <row r="384">
          <cell r="A384">
            <v>1</v>
          </cell>
          <cell r="D384" t="str">
            <v>8510008108</v>
          </cell>
          <cell r="E384" t="str">
            <v>השתת במועצה דתית</v>
          </cell>
          <cell r="F384">
            <v>250000</v>
          </cell>
        </row>
        <row r="385">
          <cell r="A385">
            <v>1</v>
          </cell>
          <cell r="D385" t="str">
            <v>8560007807</v>
          </cell>
          <cell r="E385" t="str">
            <v>הוצ שוטפות ביכנ"ס</v>
          </cell>
          <cell r="F385">
            <v>0</v>
          </cell>
        </row>
        <row r="386">
          <cell r="A386">
            <v>1</v>
          </cell>
          <cell r="D386" t="str">
            <v>8700007809</v>
          </cell>
          <cell r="E386" t="str">
            <v>איכות הסביבה הוצ</v>
          </cell>
          <cell r="F386">
            <v>29177.15</v>
          </cell>
        </row>
        <row r="387">
          <cell r="A387">
            <v>1</v>
          </cell>
          <cell r="D387" t="str">
            <v>8700008301</v>
          </cell>
          <cell r="E387" t="str">
            <v>השתת באיכות הסביב</v>
          </cell>
          <cell r="F387">
            <v>15786</v>
          </cell>
        </row>
        <row r="388">
          <cell r="A388">
            <v>1</v>
          </cell>
          <cell r="D388" t="str">
            <v>9120007507</v>
          </cell>
          <cell r="E388" t="str">
            <v>עמלה מגבית מים</v>
          </cell>
          <cell r="F388">
            <v>73325.88</v>
          </cell>
        </row>
        <row r="389">
          <cell r="A389">
            <v>1</v>
          </cell>
          <cell r="D389" t="str">
            <v>9130001102</v>
          </cell>
          <cell r="E389" t="str">
            <v>מים- שכר</v>
          </cell>
          <cell r="F389">
            <v>192619.3</v>
          </cell>
        </row>
        <row r="390">
          <cell r="A390">
            <v>1</v>
          </cell>
          <cell r="D390" t="str">
            <v>9130006808</v>
          </cell>
          <cell r="E390" t="str">
            <v>רכישת מדי מים</v>
          </cell>
          <cell r="F390">
            <v>1474</v>
          </cell>
        </row>
        <row r="391">
          <cell r="A391">
            <v>1</v>
          </cell>
          <cell r="D391" t="str">
            <v>9130007207</v>
          </cell>
          <cell r="E391" t="str">
            <v>תיקונים והתקנות</v>
          </cell>
          <cell r="F391">
            <v>13099.92</v>
          </cell>
        </row>
        <row r="392">
          <cell r="A392">
            <v>1</v>
          </cell>
          <cell r="D392" t="str">
            <v>9130007403</v>
          </cell>
          <cell r="E392" t="str">
            <v>אחזקת מדי מים</v>
          </cell>
          <cell r="F392">
            <v>1550.14</v>
          </cell>
        </row>
        <row r="393">
          <cell r="A393">
            <v>1</v>
          </cell>
          <cell r="D393" t="str">
            <v>9130009108</v>
          </cell>
          <cell r="E393" t="str">
            <v>לתקציב בלתי רגיל</v>
          </cell>
          <cell r="F393">
            <v>60000</v>
          </cell>
        </row>
        <row r="394">
          <cell r="A394">
            <v>1</v>
          </cell>
          <cell r="D394" t="str">
            <v>9130009201</v>
          </cell>
          <cell r="E394" t="str">
            <v>עב מים בתקציב פתוח</v>
          </cell>
          <cell r="F394">
            <v>0</v>
          </cell>
        </row>
        <row r="395">
          <cell r="A395">
            <v>1</v>
          </cell>
          <cell r="D395" t="str">
            <v>9130009809</v>
          </cell>
          <cell r="E395" t="str">
            <v>פעולות כלליות</v>
          </cell>
          <cell r="F395">
            <v>0</v>
          </cell>
        </row>
        <row r="396">
          <cell r="A396">
            <v>1</v>
          </cell>
          <cell r="D396" t="str">
            <v>9131004324</v>
          </cell>
          <cell r="E396" t="str">
            <v>תשלום מים למקורות</v>
          </cell>
          <cell r="F396">
            <v>970323</v>
          </cell>
        </row>
        <row r="397">
          <cell r="A397">
            <v>1</v>
          </cell>
          <cell r="D397" t="str">
            <v>9913103209</v>
          </cell>
          <cell r="E397" t="str">
            <v>הפרשה לפיצויים</v>
          </cell>
          <cell r="F397">
            <v>0</v>
          </cell>
        </row>
        <row r="398">
          <cell r="A398">
            <v>1</v>
          </cell>
          <cell r="D398" t="str">
            <v>9913109809</v>
          </cell>
          <cell r="E398" t="str">
            <v>הפרשה לקרן פיצויים</v>
          </cell>
          <cell r="F398">
            <v>4974.3500000000004</v>
          </cell>
        </row>
        <row r="399">
          <cell r="A399">
            <v>1</v>
          </cell>
          <cell r="D399" t="str">
            <v>9930009803</v>
          </cell>
          <cell r="E399" t="str">
            <v>תשלומים שנה קודמת</v>
          </cell>
          <cell r="F399">
            <v>63869.82</v>
          </cell>
        </row>
        <row r="400">
          <cell r="A400">
            <v>1</v>
          </cell>
          <cell r="D400" t="str">
            <v>9950008608</v>
          </cell>
          <cell r="E400" t="str">
            <v>הנחות מארנונה</v>
          </cell>
          <cell r="F400">
            <v>505000</v>
          </cell>
        </row>
        <row r="401">
          <cell r="A401">
            <v>1</v>
          </cell>
          <cell r="D401" t="str">
            <v>9991009804</v>
          </cell>
          <cell r="E401" t="str">
            <v>רזרבה תלויה במענק</v>
          </cell>
          <cell r="F401">
            <v>0</v>
          </cell>
        </row>
        <row r="402">
          <cell r="A402">
            <v>2</v>
          </cell>
          <cell r="B402">
            <v>10</v>
          </cell>
          <cell r="C402" t="str">
            <v>141</v>
          </cell>
          <cell r="D402" t="str">
            <v>0001417500</v>
          </cell>
          <cell r="E402" t="str">
            <v>הקמת חט ביניים</v>
          </cell>
          <cell r="F402">
            <v>544640.92000000004</v>
          </cell>
        </row>
        <row r="403">
          <cell r="A403">
            <v>2</v>
          </cell>
          <cell r="B403">
            <v>10</v>
          </cell>
          <cell r="C403" t="str">
            <v>174</v>
          </cell>
          <cell r="D403" t="str">
            <v>0001747506</v>
          </cell>
          <cell r="E403" t="str">
            <v>פתוח תשתיות וכבישים</v>
          </cell>
          <cell r="F403">
            <v>916501.56</v>
          </cell>
        </row>
        <row r="404">
          <cell r="A404">
            <v>2</v>
          </cell>
          <cell r="C404" t="str">
            <v>177</v>
          </cell>
          <cell r="D404" t="str">
            <v>0001777503</v>
          </cell>
          <cell r="E404" t="str">
            <v>תיכנון הארת צומת כניסה</v>
          </cell>
          <cell r="F404">
            <v>0</v>
          </cell>
        </row>
        <row r="405">
          <cell r="A405">
            <v>2</v>
          </cell>
          <cell r="C405" t="str">
            <v>189</v>
          </cell>
          <cell r="D405" t="str">
            <v>0001899302</v>
          </cell>
          <cell r="E405" t="str">
            <v>הערכות פתיחת שנה</v>
          </cell>
          <cell r="F405">
            <v>0</v>
          </cell>
        </row>
        <row r="406">
          <cell r="A406">
            <v>2</v>
          </cell>
          <cell r="C406" t="str">
            <v>197</v>
          </cell>
          <cell r="D406" t="str">
            <v>0001979307</v>
          </cell>
          <cell r="E406" t="str">
            <v>רכישת רכב לראש המועצה</v>
          </cell>
          <cell r="F406">
            <v>0</v>
          </cell>
        </row>
        <row r="407">
          <cell r="A407">
            <v>2</v>
          </cell>
          <cell r="B407">
            <v>10</v>
          </cell>
          <cell r="C407" t="str">
            <v>198</v>
          </cell>
          <cell r="D407" t="str">
            <v>0001989306</v>
          </cell>
          <cell r="E407" t="str">
            <v>מיחשוב משרדי המועצה</v>
          </cell>
          <cell r="F407">
            <v>101066.07</v>
          </cell>
        </row>
        <row r="408">
          <cell r="A408">
            <v>2</v>
          </cell>
          <cell r="C408" t="str">
            <v>203</v>
          </cell>
          <cell r="D408" t="str">
            <v>0002039301</v>
          </cell>
          <cell r="E408" t="str">
            <v>ציוד ורהוט מוסדות חינוך</v>
          </cell>
          <cell r="F408">
            <v>0</v>
          </cell>
        </row>
        <row r="409">
          <cell r="A409">
            <v>2</v>
          </cell>
          <cell r="C409" t="str">
            <v>206</v>
          </cell>
          <cell r="D409" t="str">
            <v>0002067500</v>
          </cell>
          <cell r="E409" t="str">
            <v>מועדון לנוער במצוקה</v>
          </cell>
          <cell r="F409">
            <v>0</v>
          </cell>
        </row>
        <row r="410">
          <cell r="A410">
            <v>2</v>
          </cell>
          <cell r="B410">
            <v>10</v>
          </cell>
          <cell r="C410" t="str">
            <v>207</v>
          </cell>
          <cell r="D410" t="str">
            <v>0002077509</v>
          </cell>
          <cell r="E410" t="str">
            <v>מעון יום</v>
          </cell>
          <cell r="F410">
            <v>211876.75</v>
          </cell>
        </row>
        <row r="411">
          <cell r="A411">
            <v>2</v>
          </cell>
          <cell r="C411" t="str">
            <v>208</v>
          </cell>
          <cell r="D411" t="str">
            <v>0002087508</v>
          </cell>
          <cell r="E411" t="str">
            <v>שיפור צמתים</v>
          </cell>
          <cell r="F411">
            <v>0</v>
          </cell>
        </row>
        <row r="412">
          <cell r="A412">
            <v>2</v>
          </cell>
          <cell r="C412" t="str">
            <v>209</v>
          </cell>
          <cell r="D412" t="str">
            <v>0002097507</v>
          </cell>
          <cell r="E412" t="str">
            <v>שיפור דרך ביטחון</v>
          </cell>
          <cell r="F412">
            <v>0</v>
          </cell>
        </row>
        <row r="413">
          <cell r="A413">
            <v>2</v>
          </cell>
          <cell r="C413" t="str">
            <v>210</v>
          </cell>
          <cell r="D413" t="str">
            <v>0002107509</v>
          </cell>
          <cell r="E413" t="str">
            <v>שיקום צנרת מים</v>
          </cell>
          <cell r="F413">
            <v>0</v>
          </cell>
        </row>
        <row r="414">
          <cell r="A414">
            <v>2</v>
          </cell>
          <cell r="C414" t="str">
            <v>211</v>
          </cell>
          <cell r="D414" t="str">
            <v>0002117508</v>
          </cell>
          <cell r="E414" t="str">
            <v>התקני בטיחות</v>
          </cell>
          <cell r="F414">
            <v>0</v>
          </cell>
        </row>
        <row r="415">
          <cell r="A415">
            <v>2</v>
          </cell>
          <cell r="C415" t="str">
            <v>213</v>
          </cell>
          <cell r="D415" t="str">
            <v>0002137506</v>
          </cell>
          <cell r="E415" t="str">
            <v>הקמת מגרש כדורגל</v>
          </cell>
          <cell r="F415">
            <v>0</v>
          </cell>
        </row>
        <row r="416">
          <cell r="A416">
            <v>2</v>
          </cell>
          <cell r="C416" t="str">
            <v>214</v>
          </cell>
          <cell r="D416" t="str">
            <v>0002147505</v>
          </cell>
          <cell r="E416" t="str">
            <v>תאורת צומת כניסה לישוב</v>
          </cell>
          <cell r="F416">
            <v>0</v>
          </cell>
        </row>
        <row r="417">
          <cell r="A417">
            <v>2</v>
          </cell>
          <cell r="B417">
            <v>10</v>
          </cell>
          <cell r="C417" t="str">
            <v>215</v>
          </cell>
          <cell r="D417" t="str">
            <v>0002159508</v>
          </cell>
          <cell r="E417" t="str">
            <v>תכנית אב</v>
          </cell>
          <cell r="F417">
            <v>55000</v>
          </cell>
        </row>
        <row r="418">
          <cell r="A418">
            <v>2</v>
          </cell>
          <cell r="C418" t="str">
            <v>216</v>
          </cell>
          <cell r="D418" t="str">
            <v>0002169301</v>
          </cell>
          <cell r="E418" t="str">
            <v>שידרוג תוכנות ומחשבים</v>
          </cell>
          <cell r="F418">
            <v>0</v>
          </cell>
        </row>
        <row r="419">
          <cell r="A419">
            <v>2</v>
          </cell>
          <cell r="B419">
            <v>11</v>
          </cell>
          <cell r="C419" t="str">
            <v>217</v>
          </cell>
          <cell r="D419" t="str">
            <v>0002177502</v>
          </cell>
          <cell r="E419" t="str">
            <v>שיקום צנרת מים</v>
          </cell>
          <cell r="F419">
            <v>-29916.669999999925</v>
          </cell>
        </row>
        <row r="420">
          <cell r="A420">
            <v>2</v>
          </cell>
          <cell r="B420">
            <v>11</v>
          </cell>
          <cell r="C420" t="str">
            <v>218</v>
          </cell>
          <cell r="D420" t="str">
            <v>0002187501</v>
          </cell>
          <cell r="E420" t="str">
            <v>תכנון תאורה צומת כניסה</v>
          </cell>
          <cell r="F420">
            <v>-4985</v>
          </cell>
        </row>
        <row r="421">
          <cell r="A421">
            <v>2</v>
          </cell>
          <cell r="B421">
            <v>11</v>
          </cell>
          <cell r="C421" t="str">
            <v>219</v>
          </cell>
          <cell r="D421" t="str">
            <v>0002197500</v>
          </cell>
          <cell r="E421" t="str">
            <v>מפוי ממוחשב</v>
          </cell>
          <cell r="F421">
            <v>-7297.7899999999936</v>
          </cell>
        </row>
        <row r="422">
          <cell r="A422">
            <v>2</v>
          </cell>
          <cell r="B422">
            <v>10</v>
          </cell>
          <cell r="C422" t="str">
            <v>220</v>
          </cell>
          <cell r="D422" t="str">
            <v>0002207502</v>
          </cell>
          <cell r="E422" t="str">
            <v>צמתים האלה,השקד,השיטה</v>
          </cell>
          <cell r="F422">
            <v>34520.400000000001</v>
          </cell>
        </row>
        <row r="423">
          <cell r="A423">
            <v>2</v>
          </cell>
          <cell r="C423" t="str">
            <v>221</v>
          </cell>
          <cell r="D423" t="str">
            <v>0002219309</v>
          </cell>
          <cell r="E423" t="str">
            <v>רכישת גיפ בטחון</v>
          </cell>
          <cell r="F423">
            <v>0</v>
          </cell>
        </row>
        <row r="424">
          <cell r="A424">
            <v>2</v>
          </cell>
          <cell r="B424">
            <v>10</v>
          </cell>
          <cell r="C424" t="str">
            <v>223</v>
          </cell>
          <cell r="D424" t="str">
            <v>0002237509</v>
          </cell>
          <cell r="E424" t="str">
            <v>התקני בטיחות וסימון</v>
          </cell>
          <cell r="F424">
            <v>1407.64</v>
          </cell>
        </row>
        <row r="425">
          <cell r="A425">
            <v>2</v>
          </cell>
          <cell r="C425" t="str">
            <v>224</v>
          </cell>
          <cell r="D425" t="str">
            <v>0002247508</v>
          </cell>
          <cell r="E425" t="str">
            <v>צמתים האלון,השיטה</v>
          </cell>
          <cell r="F425">
            <v>0</v>
          </cell>
        </row>
        <row r="426">
          <cell r="A426">
            <v>2</v>
          </cell>
          <cell r="C426" t="str">
            <v>225</v>
          </cell>
          <cell r="D426" t="str">
            <v>0002257507</v>
          </cell>
          <cell r="E426" t="str">
            <v>מבוטל</v>
          </cell>
          <cell r="F426">
            <v>0</v>
          </cell>
        </row>
        <row r="427">
          <cell r="A427">
            <v>2</v>
          </cell>
          <cell r="B427">
            <v>10</v>
          </cell>
          <cell r="C427" t="str">
            <v>225</v>
          </cell>
          <cell r="D427" t="str">
            <v>0002259501</v>
          </cell>
          <cell r="E427" t="str">
            <v>תכנון שלוחת מתנ"ס</v>
          </cell>
          <cell r="F427">
            <v>25893.55</v>
          </cell>
        </row>
        <row r="428">
          <cell r="A428">
            <v>2</v>
          </cell>
          <cell r="C428" t="str">
            <v>226</v>
          </cell>
          <cell r="D428" t="str">
            <v>0002269304</v>
          </cell>
          <cell r="E428" t="str">
            <v>מיחשוב בי"ס יסודי</v>
          </cell>
          <cell r="F428">
            <v>0</v>
          </cell>
        </row>
        <row r="429">
          <cell r="A429">
            <v>2</v>
          </cell>
          <cell r="C429" t="str">
            <v>227</v>
          </cell>
          <cell r="D429" t="str">
            <v>0002277505</v>
          </cell>
          <cell r="E429" t="str">
            <v>מועדון פיס לנוער</v>
          </cell>
          <cell r="F429">
            <v>0</v>
          </cell>
        </row>
        <row r="430">
          <cell r="A430">
            <v>2</v>
          </cell>
          <cell r="C430" t="str">
            <v>228</v>
          </cell>
          <cell r="D430" t="str">
            <v>0002287504</v>
          </cell>
          <cell r="E430" t="str">
            <v>חידוש מבנים</v>
          </cell>
          <cell r="F430">
            <v>0</v>
          </cell>
        </row>
        <row r="431">
          <cell r="A431">
            <v>2</v>
          </cell>
          <cell r="C431" t="str">
            <v>229</v>
          </cell>
          <cell r="D431" t="str">
            <v>0002299301</v>
          </cell>
          <cell r="E431" t="str">
            <v>איסוזו ביטחון</v>
          </cell>
          <cell r="F431">
            <v>0</v>
          </cell>
        </row>
        <row r="432">
          <cell r="A432">
            <v>2</v>
          </cell>
          <cell r="C432" t="str">
            <v>230</v>
          </cell>
          <cell r="D432" t="str">
            <v>0002307505</v>
          </cell>
          <cell r="E432" t="str">
            <v>צומת הזית האלון</v>
          </cell>
          <cell r="F432">
            <v>0</v>
          </cell>
        </row>
        <row r="433">
          <cell r="A433">
            <v>2</v>
          </cell>
          <cell r="C433" t="str">
            <v>230</v>
          </cell>
          <cell r="D433" t="str">
            <v>0002309303</v>
          </cell>
          <cell r="E433" t="str">
            <v>מבוטל</v>
          </cell>
          <cell r="F433">
            <v>0</v>
          </cell>
        </row>
        <row r="434">
          <cell r="A434">
            <v>2</v>
          </cell>
          <cell r="C434" t="str">
            <v>231</v>
          </cell>
          <cell r="D434" t="str">
            <v>0002319302</v>
          </cell>
          <cell r="E434" t="str">
            <v>מיחשוב חטב</v>
          </cell>
          <cell r="F434">
            <v>0</v>
          </cell>
        </row>
        <row r="435">
          <cell r="A435">
            <v>2</v>
          </cell>
          <cell r="B435">
            <v>10</v>
          </cell>
          <cell r="C435" t="str">
            <v>232</v>
          </cell>
          <cell r="D435" t="str">
            <v>0002327503</v>
          </cell>
          <cell r="E435" t="str">
            <v>מרכז הפעלה מלח</v>
          </cell>
          <cell r="F435">
            <v>8898.5</v>
          </cell>
        </row>
        <row r="436">
          <cell r="A436">
            <v>2</v>
          </cell>
          <cell r="C436" t="str">
            <v>233</v>
          </cell>
          <cell r="D436" t="str">
            <v>0002339300</v>
          </cell>
          <cell r="E436" t="str">
            <v>הקמת מערך אינוונטר</v>
          </cell>
          <cell r="F436">
            <v>0</v>
          </cell>
        </row>
        <row r="437">
          <cell r="A437">
            <v>2</v>
          </cell>
          <cell r="B437">
            <v>10</v>
          </cell>
          <cell r="C437" t="str">
            <v>234</v>
          </cell>
          <cell r="D437" t="str">
            <v>0002349309</v>
          </cell>
          <cell r="E437" t="str">
            <v>מכשיר ראיית לילה וגדר חכמה</v>
          </cell>
          <cell r="F437">
            <v>15000</v>
          </cell>
        </row>
        <row r="438">
          <cell r="A438">
            <v>2</v>
          </cell>
          <cell r="C438" t="str">
            <v>235</v>
          </cell>
          <cell r="D438" t="str">
            <v>0002359308</v>
          </cell>
          <cell r="E438" t="str">
            <v>רכישת תיקי רופא</v>
          </cell>
          <cell r="F438">
            <v>0</v>
          </cell>
        </row>
        <row r="439">
          <cell r="A439">
            <v>2</v>
          </cell>
          <cell r="C439" t="str">
            <v>236</v>
          </cell>
          <cell r="D439" t="str">
            <v>0002367509</v>
          </cell>
          <cell r="E439" t="str">
            <v>סלילת דרך בטחון</v>
          </cell>
          <cell r="F439">
            <v>0</v>
          </cell>
        </row>
        <row r="440">
          <cell r="A440">
            <v>2</v>
          </cell>
          <cell r="B440">
            <v>10</v>
          </cell>
          <cell r="C440" t="str">
            <v>237</v>
          </cell>
          <cell r="D440" t="str">
            <v>0002377508</v>
          </cell>
          <cell r="E440" t="str">
            <v>סימון כבישים</v>
          </cell>
          <cell r="F440">
            <v>6216</v>
          </cell>
        </row>
        <row r="441">
          <cell r="A441">
            <v>2</v>
          </cell>
          <cell r="B441">
            <v>10</v>
          </cell>
          <cell r="C441" t="str">
            <v>238</v>
          </cell>
          <cell r="D441" t="str">
            <v>0002389305</v>
          </cell>
          <cell r="E441" t="str">
            <v>מוקד עירוני</v>
          </cell>
          <cell r="F441">
            <v>14634.44</v>
          </cell>
        </row>
        <row r="442">
          <cell r="A442">
            <v>2</v>
          </cell>
          <cell r="B442">
            <v>10</v>
          </cell>
          <cell r="C442" t="str">
            <v>239</v>
          </cell>
          <cell r="D442" t="str">
            <v>0002399304</v>
          </cell>
          <cell r="E442" t="str">
            <v>רכישת גרור ערן</v>
          </cell>
          <cell r="F442">
            <v>45000</v>
          </cell>
        </row>
        <row r="443">
          <cell r="A443">
            <v>2</v>
          </cell>
          <cell r="C443" t="str">
            <v>240</v>
          </cell>
          <cell r="D443" t="str">
            <v>0002407508</v>
          </cell>
          <cell r="E443" t="str">
            <v>התקנת נלגים</v>
          </cell>
          <cell r="F443">
            <v>0</v>
          </cell>
        </row>
        <row r="444">
          <cell r="A444">
            <v>2</v>
          </cell>
          <cell r="C444" t="str">
            <v>241</v>
          </cell>
          <cell r="D444" t="str">
            <v>0002419305</v>
          </cell>
          <cell r="E444" t="str">
            <v>רכישת גנרטור</v>
          </cell>
          <cell r="F444">
            <v>0</v>
          </cell>
        </row>
        <row r="445">
          <cell r="A445">
            <v>3</v>
          </cell>
          <cell r="B445">
            <v>201</v>
          </cell>
          <cell r="D445" t="str">
            <v>0000005002</v>
          </cell>
          <cell r="E445" t="str">
            <v>שקים שחזרו</v>
          </cell>
          <cell r="F445">
            <v>6481.52</v>
          </cell>
        </row>
        <row r="446">
          <cell r="A446">
            <v>3</v>
          </cell>
          <cell r="B446">
            <v>201</v>
          </cell>
          <cell r="D446" t="str">
            <v>0000005011</v>
          </cell>
          <cell r="E446" t="str">
            <v>מקביל שיק שחזרו</v>
          </cell>
          <cell r="F446">
            <v>-6481.52</v>
          </cell>
        </row>
        <row r="447">
          <cell r="A447">
            <v>3</v>
          </cell>
          <cell r="B447">
            <v>1</v>
          </cell>
          <cell r="D447" t="str">
            <v>0000005020</v>
          </cell>
          <cell r="E447" t="str">
            <v>קופה</v>
          </cell>
          <cell r="F447">
            <v>600</v>
          </cell>
        </row>
        <row r="448">
          <cell r="A448">
            <v>3</v>
          </cell>
          <cell r="D448" t="str">
            <v>0000100019</v>
          </cell>
          <cell r="E448" t="str">
            <v>גביה  10/01</v>
          </cell>
          <cell r="F448">
            <v>0</v>
          </cell>
        </row>
        <row r="449">
          <cell r="A449">
            <v>3</v>
          </cell>
          <cell r="B449">
            <v>1</v>
          </cell>
          <cell r="D449" t="str">
            <v>0001000004</v>
          </cell>
          <cell r="E449" t="str">
            <v>אוצר השלטון המקומי</v>
          </cell>
          <cell r="F449">
            <v>22.179999999701977</v>
          </cell>
        </row>
        <row r="450">
          <cell r="A450">
            <v>3</v>
          </cell>
          <cell r="B450">
            <v>1</v>
          </cell>
          <cell r="D450" t="str">
            <v>0002000001</v>
          </cell>
          <cell r="E450" t="str">
            <v>בנק הפועלים 004464</v>
          </cell>
          <cell r="F450">
            <v>37582.399999999907</v>
          </cell>
        </row>
        <row r="451">
          <cell r="A451">
            <v>3</v>
          </cell>
          <cell r="D451" t="str">
            <v>0002000104</v>
          </cell>
          <cell r="E451" t="str">
            <v>פקמ בנהפ 004464</v>
          </cell>
          <cell r="F451">
            <v>0</v>
          </cell>
        </row>
        <row r="452">
          <cell r="A452">
            <v>3</v>
          </cell>
          <cell r="B452">
            <v>1</v>
          </cell>
          <cell r="D452" t="str">
            <v>0003000008</v>
          </cell>
          <cell r="E452" t="str">
            <v>בנק הדואר עוש</v>
          </cell>
          <cell r="F452">
            <v>122.16000000014901</v>
          </cell>
        </row>
        <row r="453">
          <cell r="A453">
            <v>3</v>
          </cell>
          <cell r="D453" t="str">
            <v>0003000017</v>
          </cell>
          <cell r="E453" t="str">
            <v>בנק הדואר 1976168 מיסים</v>
          </cell>
          <cell r="F453">
            <v>0</v>
          </cell>
        </row>
        <row r="454">
          <cell r="A454">
            <v>3</v>
          </cell>
          <cell r="B454">
            <v>5</v>
          </cell>
          <cell r="D454" t="str">
            <v>0003000026</v>
          </cell>
          <cell r="E454" t="str">
            <v>בנק הדואר  3007168 חינוך</v>
          </cell>
          <cell r="F454">
            <v>-19.139999999999418</v>
          </cell>
        </row>
        <row r="455">
          <cell r="A455">
            <v>3</v>
          </cell>
          <cell r="B455">
            <v>1</v>
          </cell>
          <cell r="D455" t="str">
            <v>0004000005</v>
          </cell>
          <cell r="E455" t="str">
            <v>בלל 20/007632</v>
          </cell>
          <cell r="F455">
            <v>3773.070000000007</v>
          </cell>
        </row>
        <row r="456">
          <cell r="A456">
            <v>3</v>
          </cell>
          <cell r="D456" t="str">
            <v>0004000108</v>
          </cell>
          <cell r="E456" t="str">
            <v>פקמ בלל-20/007632</v>
          </cell>
          <cell r="F456">
            <v>0</v>
          </cell>
        </row>
        <row r="457">
          <cell r="A457">
            <v>3</v>
          </cell>
          <cell r="B457">
            <v>1</v>
          </cell>
          <cell r="D457" t="str">
            <v>0005000002</v>
          </cell>
          <cell r="E457" t="str">
            <v>בנק איגוד עו"ש</v>
          </cell>
          <cell r="F457">
            <v>548710.8900000006</v>
          </cell>
        </row>
        <row r="458">
          <cell r="A458">
            <v>3</v>
          </cell>
          <cell r="D458" t="str">
            <v>0005000105</v>
          </cell>
          <cell r="E458" t="str">
            <v>פר"י בנק  איגוד</v>
          </cell>
          <cell r="F458">
            <v>0</v>
          </cell>
        </row>
        <row r="459">
          <cell r="A459">
            <v>3</v>
          </cell>
          <cell r="D459" t="str">
            <v>0005009993</v>
          </cell>
          <cell r="E459" t="str">
            <v>מקביל שיקים דחויים</v>
          </cell>
          <cell r="F459">
            <v>0</v>
          </cell>
        </row>
        <row r="460">
          <cell r="A460">
            <v>3</v>
          </cell>
          <cell r="B460">
            <v>102</v>
          </cell>
          <cell r="D460" t="str">
            <v>6500001001</v>
          </cell>
          <cell r="E460" t="str">
            <v>צקים לפרעון</v>
          </cell>
          <cell r="F460">
            <v>-589004.14</v>
          </cell>
        </row>
        <row r="461">
          <cell r="A461">
            <v>3</v>
          </cell>
          <cell r="D461" t="str">
            <v>9000010018</v>
          </cell>
          <cell r="E461" t="str">
            <v>גביה 10.1</v>
          </cell>
          <cell r="F461">
            <v>0</v>
          </cell>
        </row>
        <row r="462">
          <cell r="A462">
            <v>3</v>
          </cell>
          <cell r="B462">
            <v>1</v>
          </cell>
          <cell r="D462" t="str">
            <v>9000010027</v>
          </cell>
          <cell r="E462" t="str">
            <v>גביה 20/1</v>
          </cell>
          <cell r="F462">
            <v>0</v>
          </cell>
        </row>
        <row r="463">
          <cell r="A463">
            <v>3</v>
          </cell>
          <cell r="D463" t="str">
            <v>9000020017</v>
          </cell>
          <cell r="E463" t="str">
            <v>גביה  10.2</v>
          </cell>
          <cell r="F463">
            <v>0</v>
          </cell>
        </row>
        <row r="464">
          <cell r="A464">
            <v>6</v>
          </cell>
          <cell r="B464">
            <v>8</v>
          </cell>
          <cell r="D464" t="str">
            <v>9000020026</v>
          </cell>
          <cell r="E464" t="str">
            <v xml:space="preserve">מעבר </v>
          </cell>
          <cell r="F464">
            <v>-1697.5</v>
          </cell>
        </row>
        <row r="465">
          <cell r="A465">
            <v>3</v>
          </cell>
          <cell r="D465" t="str">
            <v>9000030016</v>
          </cell>
          <cell r="E465" t="str">
            <v>גביה  10.3</v>
          </cell>
          <cell r="F465">
            <v>0</v>
          </cell>
        </row>
        <row r="466">
          <cell r="A466">
            <v>3</v>
          </cell>
          <cell r="D466" t="str">
            <v>9000040015</v>
          </cell>
          <cell r="E466" t="str">
            <v>גביה  10.4</v>
          </cell>
          <cell r="F466">
            <v>0</v>
          </cell>
        </row>
        <row r="467">
          <cell r="A467">
            <v>3</v>
          </cell>
          <cell r="D467" t="str">
            <v>9000050014</v>
          </cell>
          <cell r="E467" t="str">
            <v>גביה  10/5</v>
          </cell>
          <cell r="F467">
            <v>0</v>
          </cell>
        </row>
        <row r="468">
          <cell r="A468">
            <v>3</v>
          </cell>
          <cell r="D468" t="str">
            <v>9000060013</v>
          </cell>
          <cell r="E468" t="str">
            <v>גביה  10/6</v>
          </cell>
          <cell r="F468">
            <v>0</v>
          </cell>
        </row>
        <row r="469">
          <cell r="A469">
            <v>3</v>
          </cell>
          <cell r="D469" t="str">
            <v>9000070012</v>
          </cell>
          <cell r="E469" t="str">
            <v>גביה  10/7</v>
          </cell>
          <cell r="F469">
            <v>0</v>
          </cell>
        </row>
        <row r="470">
          <cell r="A470">
            <v>3</v>
          </cell>
          <cell r="D470" t="str">
            <v>9000080011</v>
          </cell>
          <cell r="E470" t="str">
            <v>גביה  10/8</v>
          </cell>
          <cell r="F470">
            <v>0</v>
          </cell>
        </row>
        <row r="471">
          <cell r="A471">
            <v>3</v>
          </cell>
          <cell r="D471" t="str">
            <v>9000090010</v>
          </cell>
          <cell r="E471" t="str">
            <v>גביה  10/9</v>
          </cell>
          <cell r="F471">
            <v>0</v>
          </cell>
        </row>
        <row r="472">
          <cell r="A472">
            <v>3</v>
          </cell>
          <cell r="D472" t="str">
            <v>9000100012</v>
          </cell>
          <cell r="E472" t="str">
            <v>גביה 10/01</v>
          </cell>
          <cell r="F472">
            <v>0</v>
          </cell>
        </row>
        <row r="473">
          <cell r="A473">
            <v>3</v>
          </cell>
          <cell r="D473" t="str">
            <v>9000110011</v>
          </cell>
          <cell r="E473" t="str">
            <v>גביה  10/11</v>
          </cell>
          <cell r="F473">
            <v>0</v>
          </cell>
        </row>
        <row r="474">
          <cell r="A474">
            <v>3</v>
          </cell>
          <cell r="D474" t="str">
            <v>9000120010</v>
          </cell>
          <cell r="E474" t="str">
            <v>גביה  10/21</v>
          </cell>
          <cell r="F474">
            <v>0</v>
          </cell>
        </row>
        <row r="475">
          <cell r="A475">
            <v>4</v>
          </cell>
          <cell r="D475" t="str">
            <v>0000010005</v>
          </cell>
          <cell r="E475" t="str">
            <v>הוצאות מראש</v>
          </cell>
          <cell r="F475">
            <v>0</v>
          </cell>
        </row>
        <row r="476">
          <cell r="A476">
            <v>4</v>
          </cell>
          <cell r="D476" t="str">
            <v>0000010108</v>
          </cell>
          <cell r="E476" t="str">
            <v>הכנסות מראש</v>
          </cell>
          <cell r="F476">
            <v>0</v>
          </cell>
        </row>
        <row r="477">
          <cell r="A477">
            <v>4</v>
          </cell>
          <cell r="B477">
            <v>9</v>
          </cell>
          <cell r="D477" t="str">
            <v>0000020004</v>
          </cell>
          <cell r="E477" t="str">
            <v>קרן לעבודות פיתוח</v>
          </cell>
          <cell r="F477">
            <v>-1803</v>
          </cell>
        </row>
        <row r="478">
          <cell r="A478">
            <v>4</v>
          </cell>
          <cell r="B478">
            <v>9</v>
          </cell>
          <cell r="D478" t="str">
            <v>0000030003</v>
          </cell>
          <cell r="E478" t="str">
            <v>קרן עבודות מים וביוב</v>
          </cell>
          <cell r="F478">
            <v>-36320</v>
          </cell>
        </row>
        <row r="479">
          <cell r="A479">
            <v>4</v>
          </cell>
          <cell r="D479" t="str">
            <v>0000040002</v>
          </cell>
          <cell r="E479" t="str">
            <v>קרן פיתוח -מוקד מצוקה</v>
          </cell>
          <cell r="F479">
            <v>0</v>
          </cell>
        </row>
        <row r="480">
          <cell r="A480">
            <v>4</v>
          </cell>
          <cell r="D480" t="str">
            <v>0000050001</v>
          </cell>
          <cell r="E480" t="str">
            <v>קרן פרס</v>
          </cell>
          <cell r="F480">
            <v>0</v>
          </cell>
        </row>
        <row r="481">
          <cell r="A481">
            <v>4</v>
          </cell>
          <cell r="B481">
            <v>9</v>
          </cell>
          <cell r="D481" t="str">
            <v>1000023105</v>
          </cell>
          <cell r="E481" t="str">
            <v xml:space="preserve">קרן פיתוח כבישים ומדרכות </v>
          </cell>
          <cell r="F481">
            <v>-26939.419999999925</v>
          </cell>
        </row>
        <row r="482">
          <cell r="A482">
            <v>4</v>
          </cell>
          <cell r="D482" t="str">
            <v>1000032901</v>
          </cell>
          <cell r="E482" t="str">
            <v>אג מבני ציבור</v>
          </cell>
          <cell r="F482">
            <v>0</v>
          </cell>
        </row>
        <row r="483">
          <cell r="A483">
            <v>4</v>
          </cell>
          <cell r="B483">
            <v>9</v>
          </cell>
          <cell r="D483" t="str">
            <v>1000038109</v>
          </cell>
          <cell r="E483" t="str">
            <v>קרן אגרות מבני ציבור</v>
          </cell>
          <cell r="F483">
            <v>-203548.89</v>
          </cell>
        </row>
        <row r="484">
          <cell r="A484">
            <v>4</v>
          </cell>
          <cell r="D484" t="str">
            <v>1000042106</v>
          </cell>
          <cell r="E484" t="str">
            <v>מאג רשת פרטית</v>
          </cell>
          <cell r="F484">
            <v>0</v>
          </cell>
        </row>
        <row r="485">
          <cell r="A485">
            <v>4</v>
          </cell>
          <cell r="B485">
            <v>4</v>
          </cell>
          <cell r="D485" t="str">
            <v>2000010009</v>
          </cell>
          <cell r="E485" t="str">
            <v>פקדון פיצויים-איגוד</v>
          </cell>
          <cell r="F485">
            <v>75889.05</v>
          </cell>
        </row>
        <row r="486">
          <cell r="A486">
            <v>4</v>
          </cell>
          <cell r="B486">
            <v>100</v>
          </cell>
          <cell r="D486" t="str">
            <v>2000020008</v>
          </cell>
          <cell r="E486" t="str">
            <v>קרן פיצויים-איגוד</v>
          </cell>
          <cell r="F486">
            <v>-75889.05</v>
          </cell>
        </row>
        <row r="487">
          <cell r="A487">
            <v>4</v>
          </cell>
          <cell r="D487" t="str">
            <v>3000010006</v>
          </cell>
          <cell r="E487" t="str">
            <v>קרן לרכב</v>
          </cell>
          <cell r="F487">
            <v>0</v>
          </cell>
        </row>
        <row r="488">
          <cell r="A488">
            <v>4</v>
          </cell>
          <cell r="D488" t="str">
            <v>6000010007</v>
          </cell>
          <cell r="E488" t="str">
            <v>גרעון סופי תברים</v>
          </cell>
          <cell r="F488">
            <v>0</v>
          </cell>
        </row>
        <row r="489">
          <cell r="A489">
            <v>4</v>
          </cell>
          <cell r="B489">
            <v>9</v>
          </cell>
          <cell r="D489" t="str">
            <v>6000020006</v>
          </cell>
          <cell r="E489" t="str">
            <v xml:space="preserve">קרן עודפי תברים </v>
          </cell>
          <cell r="F489">
            <v>-34415.39</v>
          </cell>
        </row>
        <row r="490">
          <cell r="A490">
            <v>5</v>
          </cell>
          <cell r="B490">
            <v>7</v>
          </cell>
          <cell r="D490" t="str">
            <v>0000000014</v>
          </cell>
          <cell r="E490" t="str">
            <v>עובדים זכאים משכור</v>
          </cell>
          <cell r="F490">
            <v>-384309.10000000056</v>
          </cell>
        </row>
        <row r="491">
          <cell r="A491">
            <v>5</v>
          </cell>
          <cell r="B491">
            <v>3</v>
          </cell>
          <cell r="D491" t="str">
            <v>0000000023</v>
          </cell>
          <cell r="E491" t="str">
            <v>פיצויים והפרשים</v>
          </cell>
          <cell r="F491">
            <v>33351.53</v>
          </cell>
        </row>
        <row r="492">
          <cell r="A492">
            <v>5</v>
          </cell>
          <cell r="B492">
            <v>3</v>
          </cell>
          <cell r="D492" t="str">
            <v>0000000050</v>
          </cell>
          <cell r="E492" t="str">
            <v>הלוואות המגן</v>
          </cell>
          <cell r="F492">
            <v>238.01</v>
          </cell>
        </row>
        <row r="493">
          <cell r="A493">
            <v>5</v>
          </cell>
          <cell r="D493" t="str">
            <v>0000000069</v>
          </cell>
          <cell r="E493" t="str">
            <v>עיקולים</v>
          </cell>
          <cell r="F493">
            <v>0</v>
          </cell>
        </row>
        <row r="494">
          <cell r="A494">
            <v>5</v>
          </cell>
          <cell r="B494">
            <v>6</v>
          </cell>
          <cell r="D494" t="str">
            <v>0000000078</v>
          </cell>
          <cell r="E494" t="str">
            <v>אריה חב ישראלית לביטוח</v>
          </cell>
          <cell r="F494">
            <v>-5541</v>
          </cell>
        </row>
        <row r="495">
          <cell r="A495">
            <v>5</v>
          </cell>
          <cell r="D495" t="str">
            <v>0000000117</v>
          </cell>
          <cell r="E495" t="str">
            <v>קופת עובדים 9991</v>
          </cell>
          <cell r="F495">
            <v>0</v>
          </cell>
        </row>
        <row r="496">
          <cell r="A496">
            <v>5</v>
          </cell>
          <cell r="B496">
            <v>6</v>
          </cell>
          <cell r="D496" t="str">
            <v>0010001609</v>
          </cell>
          <cell r="E496" t="str">
            <v>המוסד לבטוח לאומי</v>
          </cell>
          <cell r="F496">
            <v>-77902</v>
          </cell>
        </row>
        <row r="497">
          <cell r="A497">
            <v>5</v>
          </cell>
          <cell r="D497" t="str">
            <v>0010001618</v>
          </cell>
          <cell r="E497" t="str">
            <v>תביעות מבטוח לאומי</v>
          </cell>
          <cell r="F497">
            <v>0</v>
          </cell>
        </row>
        <row r="498">
          <cell r="A498">
            <v>5</v>
          </cell>
          <cell r="B498">
            <v>6</v>
          </cell>
          <cell r="D498" t="str">
            <v>0010001702</v>
          </cell>
          <cell r="E498" t="str">
            <v>מס הכנסה האוצר</v>
          </cell>
          <cell r="F498">
            <v>-346543</v>
          </cell>
        </row>
        <row r="499">
          <cell r="A499">
            <v>5</v>
          </cell>
          <cell r="B499">
            <v>6</v>
          </cell>
          <cell r="D499" t="str">
            <v>0010001805</v>
          </cell>
          <cell r="E499" t="str">
            <v>ההסתדרות הכללית</v>
          </cell>
          <cell r="F499">
            <v>-3792.2</v>
          </cell>
        </row>
        <row r="500">
          <cell r="A500">
            <v>5</v>
          </cell>
          <cell r="B500">
            <v>6</v>
          </cell>
          <cell r="D500" t="str">
            <v>0010001814</v>
          </cell>
          <cell r="E500" t="str">
            <v>הסתדרות העובדים הלאומית</v>
          </cell>
          <cell r="F500">
            <v>-247.2</v>
          </cell>
        </row>
        <row r="501">
          <cell r="A501">
            <v>5</v>
          </cell>
          <cell r="B501">
            <v>6</v>
          </cell>
          <cell r="D501" t="str">
            <v>0020001653</v>
          </cell>
          <cell r="E501" t="str">
            <v>קופת גמל המגן עובד</v>
          </cell>
          <cell r="F501">
            <v>-63019.88</v>
          </cell>
        </row>
        <row r="502">
          <cell r="A502">
            <v>5</v>
          </cell>
          <cell r="B502">
            <v>6</v>
          </cell>
          <cell r="D502" t="str">
            <v>0020021651</v>
          </cell>
          <cell r="E502" t="str">
            <v>קרן השתלמות אקדמאים</v>
          </cell>
          <cell r="F502">
            <v>-3145.5</v>
          </cell>
        </row>
        <row r="503">
          <cell r="A503">
            <v>5</v>
          </cell>
          <cell r="B503">
            <v>6</v>
          </cell>
          <cell r="D503" t="str">
            <v>0020041659</v>
          </cell>
          <cell r="E503" t="str">
            <v>חב ביטוח שילוח הראל</v>
          </cell>
          <cell r="F503">
            <v>-672.90000000000146</v>
          </cell>
        </row>
        <row r="504">
          <cell r="A504">
            <v>5</v>
          </cell>
          <cell r="B504">
            <v>6</v>
          </cell>
          <cell r="D504" t="str">
            <v>0020051658</v>
          </cell>
          <cell r="E504" t="str">
            <v>קרן השתלמות כנרת</v>
          </cell>
          <cell r="F504">
            <v>-25495</v>
          </cell>
        </row>
        <row r="505">
          <cell r="A505">
            <v>5</v>
          </cell>
          <cell r="B505">
            <v>6</v>
          </cell>
          <cell r="D505" t="str">
            <v>0020061657</v>
          </cell>
          <cell r="E505" t="str">
            <v>קרן השתלמות ק.ה.ל</v>
          </cell>
          <cell r="F505">
            <v>-4396.1000000000058</v>
          </cell>
        </row>
        <row r="506">
          <cell r="A506">
            <v>5</v>
          </cell>
          <cell r="B506">
            <v>6</v>
          </cell>
          <cell r="D506" t="str">
            <v>0020101656</v>
          </cell>
          <cell r="E506" t="str">
            <v>המגן בטוח חיים</v>
          </cell>
          <cell r="F506">
            <v>-5847.3999999999942</v>
          </cell>
        </row>
        <row r="507">
          <cell r="A507">
            <v>5</v>
          </cell>
          <cell r="B507">
            <v>6</v>
          </cell>
          <cell r="D507" t="str">
            <v>0020111655</v>
          </cell>
          <cell r="E507" t="str">
            <v>קרן אור</v>
          </cell>
          <cell r="F507">
            <v>-23.5</v>
          </cell>
        </row>
        <row r="508">
          <cell r="A508">
            <v>5</v>
          </cell>
          <cell r="B508">
            <v>6</v>
          </cell>
          <cell r="D508" t="str">
            <v>0020121654</v>
          </cell>
          <cell r="E508" t="str">
            <v>קרן השתלמות טכנאים</v>
          </cell>
          <cell r="F508">
            <v>-295.10000000000002</v>
          </cell>
        </row>
        <row r="509">
          <cell r="A509">
            <v>5</v>
          </cell>
          <cell r="B509">
            <v>6</v>
          </cell>
          <cell r="D509" t="str">
            <v>0020131653</v>
          </cell>
          <cell r="E509" t="str">
            <v>ק. השתלמות רשויות מקומיות</v>
          </cell>
          <cell r="F509">
            <v>-3500.3999999999942</v>
          </cell>
        </row>
        <row r="510">
          <cell r="A510">
            <v>5</v>
          </cell>
          <cell r="B510">
            <v>6</v>
          </cell>
          <cell r="D510" t="str">
            <v>0020151651</v>
          </cell>
          <cell r="E510" t="str">
            <v>ק. השתלמות ק.ל.ע.</v>
          </cell>
          <cell r="F510">
            <v>-1391.3</v>
          </cell>
        </row>
        <row r="511">
          <cell r="A511">
            <v>5</v>
          </cell>
          <cell r="B511">
            <v>7</v>
          </cell>
          <cell r="D511" t="str">
            <v>1000000105</v>
          </cell>
          <cell r="E511" t="str">
            <v>פועלי שטחים</v>
          </cell>
          <cell r="F511">
            <v>-4025.820000000007</v>
          </cell>
        </row>
        <row r="512">
          <cell r="A512">
            <v>5</v>
          </cell>
          <cell r="B512">
            <v>6</v>
          </cell>
          <cell r="D512" t="str">
            <v>1001001707</v>
          </cell>
          <cell r="E512" t="str">
            <v>מס הכנסה</v>
          </cell>
          <cell r="F512">
            <v>-75</v>
          </cell>
        </row>
        <row r="513">
          <cell r="A513">
            <v>6</v>
          </cell>
          <cell r="D513" t="str">
            <v>1100010012</v>
          </cell>
          <cell r="E513" t="str">
            <v>ארם - רמות מנשה</v>
          </cell>
          <cell r="F513">
            <v>0</v>
          </cell>
        </row>
        <row r="514">
          <cell r="A514">
            <v>6</v>
          </cell>
          <cell r="B514">
            <v>8</v>
          </cell>
          <cell r="D514" t="str">
            <v>1100010021</v>
          </cell>
          <cell r="E514" t="str">
            <v>אפרוטק בע"מ</v>
          </cell>
          <cell r="F514">
            <v>-9471.7999999999993</v>
          </cell>
        </row>
        <row r="515">
          <cell r="A515">
            <v>6</v>
          </cell>
          <cell r="D515" t="str">
            <v>1100010030</v>
          </cell>
          <cell r="E515" t="str">
            <v>אל-קסון מסופון נייד בע"מ</v>
          </cell>
          <cell r="F515">
            <v>0</v>
          </cell>
        </row>
        <row r="516">
          <cell r="A516">
            <v>6</v>
          </cell>
          <cell r="D516" t="str">
            <v>1100010049</v>
          </cell>
          <cell r="E516" t="str">
            <v>אמין בטחון כללי בע"מ</v>
          </cell>
          <cell r="F516">
            <v>0</v>
          </cell>
        </row>
        <row r="517">
          <cell r="A517">
            <v>6</v>
          </cell>
          <cell r="D517" t="str">
            <v>1100010058</v>
          </cell>
          <cell r="E517" t="str">
            <v>אייל גור מזון איכות בע"מ</v>
          </cell>
          <cell r="F517">
            <v>0</v>
          </cell>
        </row>
        <row r="518">
          <cell r="A518">
            <v>6</v>
          </cell>
          <cell r="B518">
            <v>8</v>
          </cell>
          <cell r="D518" t="str">
            <v>1100010067</v>
          </cell>
          <cell r="E518" t="str">
            <v>אדוויס אלקטרוניקה בע"מ</v>
          </cell>
          <cell r="F518">
            <v>-4488</v>
          </cell>
        </row>
        <row r="519">
          <cell r="A519">
            <v>6</v>
          </cell>
          <cell r="D519" t="str">
            <v>1100010076</v>
          </cell>
          <cell r="E519" t="str">
            <v>ארפל אלומיניום בע"מ</v>
          </cell>
          <cell r="F519">
            <v>0</v>
          </cell>
        </row>
        <row r="520">
          <cell r="A520">
            <v>6</v>
          </cell>
          <cell r="B520">
            <v>8</v>
          </cell>
          <cell r="D520" t="str">
            <v>1100010085</v>
          </cell>
          <cell r="E520" t="str">
            <v>אגדי עדה</v>
          </cell>
          <cell r="F520">
            <v>-16370</v>
          </cell>
        </row>
        <row r="521">
          <cell r="A521">
            <v>6</v>
          </cell>
          <cell r="D521" t="str">
            <v>1100010094</v>
          </cell>
          <cell r="E521" t="str">
            <v>ארניר שרותי תקשורת בע"מ</v>
          </cell>
          <cell r="F521">
            <v>0</v>
          </cell>
        </row>
        <row r="522">
          <cell r="A522">
            <v>6</v>
          </cell>
          <cell r="D522" t="str">
            <v>1100010106</v>
          </cell>
          <cell r="E522" t="str">
            <v>אופק רמת השרון בע"מ</v>
          </cell>
          <cell r="F522">
            <v>0</v>
          </cell>
        </row>
        <row r="523">
          <cell r="A523">
            <v>6</v>
          </cell>
          <cell r="B523">
            <v>8</v>
          </cell>
          <cell r="D523" t="str">
            <v>1100010115</v>
          </cell>
          <cell r="E523" t="str">
            <v>אל גני</v>
          </cell>
          <cell r="F523">
            <v>-234</v>
          </cell>
        </row>
        <row r="524">
          <cell r="A524">
            <v>6</v>
          </cell>
          <cell r="B524">
            <v>8</v>
          </cell>
          <cell r="D524" t="str">
            <v>1100010124</v>
          </cell>
          <cell r="E524" t="str">
            <v>אביב שבתאי יוסף בעמ</v>
          </cell>
          <cell r="F524">
            <v>-123781</v>
          </cell>
        </row>
        <row r="525">
          <cell r="A525">
            <v>6</v>
          </cell>
          <cell r="B525">
            <v>8</v>
          </cell>
          <cell r="D525" t="str">
            <v>1100010133</v>
          </cell>
          <cell r="E525" t="str">
            <v>א. שאהין סרסור</v>
          </cell>
          <cell r="F525">
            <v>-1414.95</v>
          </cell>
        </row>
        <row r="526">
          <cell r="A526">
            <v>6</v>
          </cell>
          <cell r="B526">
            <v>8</v>
          </cell>
          <cell r="D526" t="str">
            <v>1100010142</v>
          </cell>
          <cell r="E526" t="str">
            <v>א.ינוס תעשיות בטיחות אש</v>
          </cell>
          <cell r="F526">
            <v>-5131</v>
          </cell>
        </row>
        <row r="527">
          <cell r="A527">
            <v>6</v>
          </cell>
          <cell r="B527">
            <v>8</v>
          </cell>
          <cell r="D527" t="str">
            <v>1100010151</v>
          </cell>
          <cell r="E527" t="str">
            <v>אומלית בע"מ</v>
          </cell>
          <cell r="F527">
            <v>-1645</v>
          </cell>
        </row>
        <row r="528">
          <cell r="A528">
            <v>6</v>
          </cell>
          <cell r="D528" t="str">
            <v>1100010179</v>
          </cell>
          <cell r="E528" t="str">
            <v>אברהם ברוך</v>
          </cell>
          <cell r="F528">
            <v>0</v>
          </cell>
        </row>
        <row r="529">
          <cell r="A529">
            <v>6</v>
          </cell>
          <cell r="D529" t="str">
            <v>1100010188</v>
          </cell>
          <cell r="E529" t="str">
            <v>אמן-ארגון ומדעי ניהול בע</v>
          </cell>
          <cell r="F529">
            <v>0</v>
          </cell>
        </row>
        <row r="530">
          <cell r="A530">
            <v>6</v>
          </cell>
          <cell r="D530" t="str">
            <v>1100010197</v>
          </cell>
          <cell r="E530" t="str">
            <v>אליאן</v>
          </cell>
          <cell r="F530">
            <v>0</v>
          </cell>
        </row>
        <row r="531">
          <cell r="A531">
            <v>6</v>
          </cell>
          <cell r="D531" t="str">
            <v>1100010209</v>
          </cell>
          <cell r="E531" t="str">
            <v>אסטרטגיה 0002 בע"מ</v>
          </cell>
          <cell r="F531">
            <v>0</v>
          </cell>
        </row>
        <row r="532">
          <cell r="A532">
            <v>6</v>
          </cell>
          <cell r="D532" t="str">
            <v>1100010218</v>
          </cell>
          <cell r="E532" t="str">
            <v>אדרי אתי</v>
          </cell>
          <cell r="F532">
            <v>0</v>
          </cell>
        </row>
        <row r="533">
          <cell r="A533">
            <v>6</v>
          </cell>
          <cell r="B533">
            <v>8</v>
          </cell>
          <cell r="D533" t="str">
            <v>1100010227</v>
          </cell>
          <cell r="E533" t="str">
            <v>אדוארד  ובניו</v>
          </cell>
          <cell r="F533">
            <v>-4799</v>
          </cell>
        </row>
        <row r="534">
          <cell r="A534">
            <v>6</v>
          </cell>
          <cell r="B534">
            <v>8</v>
          </cell>
          <cell r="D534" t="str">
            <v>1100010236</v>
          </cell>
          <cell r="E534" t="str">
            <v>א.מ.מדע מחשוב השומרון בעמ</v>
          </cell>
          <cell r="F534">
            <v>-8436</v>
          </cell>
        </row>
        <row r="535">
          <cell r="A535">
            <v>6</v>
          </cell>
          <cell r="B535">
            <v>8</v>
          </cell>
          <cell r="D535" t="str">
            <v>1100010245</v>
          </cell>
          <cell r="E535" t="str">
            <v>אופק חוגי מדע בע"מ</v>
          </cell>
          <cell r="F535">
            <v>-2530</v>
          </cell>
        </row>
        <row r="536">
          <cell r="A536">
            <v>6</v>
          </cell>
          <cell r="D536" t="str">
            <v>1100010254</v>
          </cell>
          <cell r="E536" t="str">
            <v>אגוזי עידו</v>
          </cell>
          <cell r="F536">
            <v>0</v>
          </cell>
        </row>
        <row r="537">
          <cell r="A537">
            <v>6</v>
          </cell>
          <cell r="D537" t="str">
            <v>1100010272</v>
          </cell>
          <cell r="E537" t="str">
            <v>אינטרנשיונל קראטה גוגו-רי</v>
          </cell>
          <cell r="F537">
            <v>0</v>
          </cell>
        </row>
        <row r="538">
          <cell r="A538">
            <v>6</v>
          </cell>
          <cell r="B538">
            <v>8</v>
          </cell>
          <cell r="D538" t="str">
            <v>1100010281</v>
          </cell>
          <cell r="E538" t="str">
            <v>א.אמיתי</v>
          </cell>
          <cell r="F538">
            <v>-3603.6</v>
          </cell>
        </row>
        <row r="539">
          <cell r="A539">
            <v>6</v>
          </cell>
          <cell r="D539" t="str">
            <v>1100010302</v>
          </cell>
          <cell r="E539" t="str">
            <v>אהרון את גלעדי בע"מ</v>
          </cell>
          <cell r="F539">
            <v>0</v>
          </cell>
        </row>
        <row r="540">
          <cell r="A540">
            <v>6</v>
          </cell>
          <cell r="D540" t="str">
            <v>1100010311</v>
          </cell>
          <cell r="E540" t="str">
            <v>א.ת.קשת מערכות בע"מ</v>
          </cell>
          <cell r="F540">
            <v>0</v>
          </cell>
        </row>
        <row r="541">
          <cell r="A541">
            <v>6</v>
          </cell>
          <cell r="B541">
            <v>8</v>
          </cell>
          <cell r="D541" t="str">
            <v>1100010320</v>
          </cell>
          <cell r="E541" t="str">
            <v>אטמו א.ו.י. 0002 בעמ</v>
          </cell>
          <cell r="F541">
            <v>-4177</v>
          </cell>
        </row>
        <row r="542">
          <cell r="A542">
            <v>6</v>
          </cell>
          <cell r="D542" t="str">
            <v>1100010339</v>
          </cell>
          <cell r="E542" t="str">
            <v>פרשכאפ סיסטם)ישראל(בע"מ</v>
          </cell>
          <cell r="F542">
            <v>0</v>
          </cell>
        </row>
        <row r="543">
          <cell r="A543">
            <v>6</v>
          </cell>
          <cell r="D543" t="str">
            <v>1100010348</v>
          </cell>
          <cell r="E543" t="str">
            <v>איציק מוסך אופנועים</v>
          </cell>
          <cell r="F543">
            <v>0</v>
          </cell>
        </row>
        <row r="544">
          <cell r="A544">
            <v>6</v>
          </cell>
          <cell r="B544">
            <v>8</v>
          </cell>
          <cell r="D544" t="str">
            <v>1100010357</v>
          </cell>
          <cell r="E544" t="str">
            <v>אחים פבר בע"מ</v>
          </cell>
          <cell r="F544">
            <v>-11000</v>
          </cell>
        </row>
        <row r="545">
          <cell r="A545">
            <v>6</v>
          </cell>
          <cell r="B545">
            <v>8</v>
          </cell>
          <cell r="D545" t="str">
            <v>1100010366</v>
          </cell>
          <cell r="E545" t="str">
            <v>אופק צילומי אויר בעמ</v>
          </cell>
          <cell r="F545">
            <v>-11700</v>
          </cell>
        </row>
        <row r="546">
          <cell r="A546">
            <v>6</v>
          </cell>
          <cell r="D546" t="str">
            <v>1100010375</v>
          </cell>
          <cell r="E546" t="str">
            <v>אולימפיה ספורט 79</v>
          </cell>
          <cell r="F546">
            <v>0</v>
          </cell>
        </row>
        <row r="547">
          <cell r="A547">
            <v>6</v>
          </cell>
          <cell r="B547">
            <v>8</v>
          </cell>
          <cell r="D547" t="str">
            <v>1100010423</v>
          </cell>
          <cell r="E547" t="str">
            <v>אמניר-תעשיות מיחזור בע"מ</v>
          </cell>
          <cell r="F547">
            <v>-385</v>
          </cell>
        </row>
        <row r="548">
          <cell r="A548">
            <v>6</v>
          </cell>
          <cell r="B548">
            <v>8</v>
          </cell>
          <cell r="D548" t="str">
            <v>1100010441</v>
          </cell>
          <cell r="E548" t="str">
            <v>א.א.ראם</v>
          </cell>
          <cell r="F548">
            <v>-300</v>
          </cell>
        </row>
        <row r="549">
          <cell r="A549">
            <v>6</v>
          </cell>
          <cell r="B549">
            <v>8</v>
          </cell>
          <cell r="D549" t="str">
            <v>1100010553</v>
          </cell>
          <cell r="E549" t="str">
            <v>אמנות לעם</v>
          </cell>
          <cell r="F549">
            <v>-29584</v>
          </cell>
        </row>
        <row r="550">
          <cell r="A550">
            <v>6</v>
          </cell>
          <cell r="D550" t="str">
            <v>1100020011</v>
          </cell>
          <cell r="E550" t="str">
            <v>בדר ב.ע. בע"מ</v>
          </cell>
          <cell r="F550">
            <v>0</v>
          </cell>
        </row>
        <row r="551">
          <cell r="A551">
            <v>6</v>
          </cell>
          <cell r="D551" t="str">
            <v>1100020020</v>
          </cell>
          <cell r="E551" t="str">
            <v>בדיר נשאת</v>
          </cell>
          <cell r="F551">
            <v>0</v>
          </cell>
        </row>
        <row r="552">
          <cell r="A552">
            <v>6</v>
          </cell>
          <cell r="D552" t="str">
            <v>1100020039</v>
          </cell>
          <cell r="E552" t="str">
            <v>בכח המוח</v>
          </cell>
          <cell r="F552">
            <v>0</v>
          </cell>
        </row>
        <row r="553">
          <cell r="A553">
            <v>6</v>
          </cell>
          <cell r="D553" t="str">
            <v>1100020048</v>
          </cell>
          <cell r="E553" t="str">
            <v>ב. רימון סוכנויות</v>
          </cell>
          <cell r="F553">
            <v>0</v>
          </cell>
        </row>
        <row r="554">
          <cell r="A554">
            <v>6</v>
          </cell>
          <cell r="D554" t="str">
            <v>1100020057</v>
          </cell>
          <cell r="E554" t="str">
            <v>בר-נתן יהודית</v>
          </cell>
          <cell r="F554">
            <v>0</v>
          </cell>
        </row>
        <row r="555">
          <cell r="A555">
            <v>6</v>
          </cell>
          <cell r="D555" t="str">
            <v>1100020066</v>
          </cell>
          <cell r="E555" t="str">
            <v>בר מגי</v>
          </cell>
          <cell r="F555">
            <v>0</v>
          </cell>
        </row>
        <row r="556">
          <cell r="A556">
            <v>6</v>
          </cell>
          <cell r="B556">
            <v>8</v>
          </cell>
          <cell r="D556" t="str">
            <v>1100020075</v>
          </cell>
          <cell r="E556" t="str">
            <v>בזק</v>
          </cell>
          <cell r="F556">
            <v>-30733.03</v>
          </cell>
        </row>
        <row r="557">
          <cell r="A557">
            <v>6</v>
          </cell>
          <cell r="D557" t="str">
            <v>1100020084</v>
          </cell>
          <cell r="E557" t="str">
            <v>בי"ס      אורנית</v>
          </cell>
          <cell r="F557">
            <v>0</v>
          </cell>
        </row>
        <row r="558">
          <cell r="A558">
            <v>6</v>
          </cell>
          <cell r="D558" t="str">
            <v>1100020093</v>
          </cell>
          <cell r="E558" t="str">
            <v>בובה לי</v>
          </cell>
          <cell r="F558">
            <v>0</v>
          </cell>
        </row>
        <row r="559">
          <cell r="A559">
            <v>6</v>
          </cell>
          <cell r="D559" t="str">
            <v>1100020105</v>
          </cell>
          <cell r="E559" t="str">
            <v>ברזנט השרון</v>
          </cell>
          <cell r="F559">
            <v>0</v>
          </cell>
        </row>
        <row r="560">
          <cell r="A560">
            <v>6</v>
          </cell>
          <cell r="B560">
            <v>8</v>
          </cell>
          <cell r="D560" t="str">
            <v>1100020114</v>
          </cell>
          <cell r="E560" t="str">
            <v>ברג יעקב</v>
          </cell>
          <cell r="F560">
            <v>-1989</v>
          </cell>
        </row>
        <row r="561">
          <cell r="A561">
            <v>6</v>
          </cell>
          <cell r="B561">
            <v>8</v>
          </cell>
          <cell r="D561" t="str">
            <v>1100020123</v>
          </cell>
          <cell r="E561" t="str">
            <v>בצלאל אפרים</v>
          </cell>
          <cell r="F561">
            <v>-6026</v>
          </cell>
        </row>
        <row r="562">
          <cell r="A562">
            <v>6</v>
          </cell>
          <cell r="B562">
            <v>8</v>
          </cell>
          <cell r="D562" t="str">
            <v>1100020150</v>
          </cell>
          <cell r="E562" t="str">
            <v>ביט</v>
          </cell>
          <cell r="F562">
            <v>-19620</v>
          </cell>
        </row>
        <row r="563">
          <cell r="A563">
            <v>6</v>
          </cell>
          <cell r="D563" t="str">
            <v>1100020169</v>
          </cell>
          <cell r="E563" t="str">
            <v>ביג גרף בע"מ</v>
          </cell>
          <cell r="F563">
            <v>0</v>
          </cell>
        </row>
        <row r="564">
          <cell r="A564">
            <v>6</v>
          </cell>
          <cell r="D564" t="str">
            <v>1100020187</v>
          </cell>
          <cell r="E564" t="str">
            <v>בורג יואב</v>
          </cell>
          <cell r="F564">
            <v>0</v>
          </cell>
        </row>
        <row r="565">
          <cell r="A565">
            <v>6</v>
          </cell>
          <cell r="D565" t="str">
            <v>1100030038</v>
          </cell>
          <cell r="E565" t="str">
            <v>גגות חן בושרי בע"מ</v>
          </cell>
          <cell r="F565">
            <v>0</v>
          </cell>
        </row>
        <row r="566">
          <cell r="A566">
            <v>6</v>
          </cell>
          <cell r="D566" t="str">
            <v>1100030047</v>
          </cell>
          <cell r="E566" t="str">
            <v>גנית פארק בע"מ</v>
          </cell>
          <cell r="F566">
            <v>0</v>
          </cell>
        </row>
        <row r="567">
          <cell r="A567">
            <v>6</v>
          </cell>
          <cell r="B567">
            <v>8</v>
          </cell>
          <cell r="D567" t="str">
            <v>1100030056</v>
          </cell>
          <cell r="E567" t="str">
            <v>גלאם מרדכי</v>
          </cell>
          <cell r="F567">
            <v>-4284</v>
          </cell>
        </row>
        <row r="568">
          <cell r="A568">
            <v>6</v>
          </cell>
          <cell r="D568" t="str">
            <v>1100030074</v>
          </cell>
          <cell r="E568" t="str">
            <v>גן בתנועה בע"מ</v>
          </cell>
          <cell r="F568">
            <v>0</v>
          </cell>
        </row>
        <row r="569">
          <cell r="A569">
            <v>6</v>
          </cell>
          <cell r="D569" t="str">
            <v>1100030092</v>
          </cell>
          <cell r="E569" t="str">
            <v>גיא כהן</v>
          </cell>
          <cell r="F569">
            <v>0</v>
          </cell>
        </row>
        <row r="570">
          <cell r="A570">
            <v>6</v>
          </cell>
          <cell r="D570" t="str">
            <v>1100030104</v>
          </cell>
          <cell r="E570" t="str">
            <v>גשר מפעלים חינוכיים</v>
          </cell>
          <cell r="F570">
            <v>0</v>
          </cell>
        </row>
        <row r="571">
          <cell r="A571">
            <v>6</v>
          </cell>
          <cell r="D571" t="str">
            <v>1100030122</v>
          </cell>
          <cell r="E571" t="str">
            <v>גונטמכר גריגורי</v>
          </cell>
          <cell r="F571">
            <v>0</v>
          </cell>
        </row>
        <row r="572">
          <cell r="A572">
            <v>6</v>
          </cell>
          <cell r="D572" t="str">
            <v>1100030131</v>
          </cell>
          <cell r="E572" t="str">
            <v>ג'רני הפקות בעמ</v>
          </cell>
          <cell r="F572">
            <v>0</v>
          </cell>
        </row>
        <row r="573">
          <cell r="A573">
            <v>6</v>
          </cell>
          <cell r="D573" t="str">
            <v>1100030140</v>
          </cell>
          <cell r="E573" t="str">
            <v>גיפ-שיא הולידיי בע"מ</v>
          </cell>
          <cell r="F573">
            <v>0</v>
          </cell>
        </row>
        <row r="574">
          <cell r="A574">
            <v>6</v>
          </cell>
          <cell r="D574" t="str">
            <v>1100030159</v>
          </cell>
          <cell r="E574" t="str">
            <v>גפן יהודה</v>
          </cell>
          <cell r="F574">
            <v>0</v>
          </cell>
        </row>
        <row r="575">
          <cell r="A575">
            <v>6</v>
          </cell>
          <cell r="B575">
            <v>8</v>
          </cell>
          <cell r="D575" t="str">
            <v>1100030168</v>
          </cell>
          <cell r="E575" t="str">
            <v>גן גנית בעמ</v>
          </cell>
          <cell r="F575">
            <v>-3054</v>
          </cell>
        </row>
        <row r="576">
          <cell r="A576">
            <v>6</v>
          </cell>
          <cell r="D576" t="str">
            <v>1100030177</v>
          </cell>
          <cell r="E576" t="str">
            <v>גלעד מירי</v>
          </cell>
          <cell r="F576">
            <v>0</v>
          </cell>
        </row>
        <row r="577">
          <cell r="A577">
            <v>6</v>
          </cell>
          <cell r="D577" t="str">
            <v>1100040028</v>
          </cell>
          <cell r="E577" t="str">
            <v>דן-רנט-א-קאר בע"מ</v>
          </cell>
          <cell r="F577">
            <v>0</v>
          </cell>
        </row>
        <row r="578">
          <cell r="A578">
            <v>6</v>
          </cell>
          <cell r="D578" t="str">
            <v>1100040037</v>
          </cell>
          <cell r="E578" t="str">
            <v>דן קול ד. ר. בע"מ</v>
          </cell>
          <cell r="F578">
            <v>0</v>
          </cell>
        </row>
        <row r="579">
          <cell r="A579">
            <v>6</v>
          </cell>
          <cell r="D579" t="str">
            <v>1100040046</v>
          </cell>
          <cell r="E579" t="str">
            <v>דפוס בארי</v>
          </cell>
          <cell r="F579">
            <v>0</v>
          </cell>
        </row>
        <row r="580">
          <cell r="A580">
            <v>6</v>
          </cell>
          <cell r="D580" t="str">
            <v>1100040055</v>
          </cell>
          <cell r="E580" t="str">
            <v>דניאל אסייג</v>
          </cell>
          <cell r="F580">
            <v>0</v>
          </cell>
        </row>
        <row r="581">
          <cell r="A581">
            <v>6</v>
          </cell>
          <cell r="B581">
            <v>8</v>
          </cell>
          <cell r="D581" t="str">
            <v>1100040064</v>
          </cell>
          <cell r="E581" t="str">
            <v>ד.ל.ב. מוטו ספורט</v>
          </cell>
          <cell r="F581">
            <v>-5261</v>
          </cell>
        </row>
        <row r="582">
          <cell r="A582">
            <v>6</v>
          </cell>
          <cell r="D582" t="str">
            <v>1100040082</v>
          </cell>
          <cell r="E582" t="str">
            <v>דלתא להשקעות ומסחר</v>
          </cell>
          <cell r="F582">
            <v>0</v>
          </cell>
        </row>
        <row r="583">
          <cell r="A583">
            <v>6</v>
          </cell>
          <cell r="B583">
            <v>8</v>
          </cell>
          <cell r="D583" t="str">
            <v>1100040103</v>
          </cell>
          <cell r="E583" t="str">
            <v>דפוס כפר קאסם</v>
          </cell>
          <cell r="F583">
            <v>-3779</v>
          </cell>
        </row>
        <row r="584">
          <cell r="A584">
            <v>6</v>
          </cell>
          <cell r="D584" t="str">
            <v>1100040112</v>
          </cell>
          <cell r="E584" t="str">
            <v>דייבוס</v>
          </cell>
          <cell r="F584">
            <v>0</v>
          </cell>
        </row>
        <row r="585">
          <cell r="A585">
            <v>6</v>
          </cell>
          <cell r="D585" t="str">
            <v>1100040121</v>
          </cell>
          <cell r="E585" t="str">
            <v>דטהמפ מערכות מידע</v>
          </cell>
          <cell r="F585">
            <v>0</v>
          </cell>
        </row>
        <row r="586">
          <cell r="A586">
            <v>6</v>
          </cell>
          <cell r="D586" t="str">
            <v>1100040130</v>
          </cell>
          <cell r="E586" t="str">
            <v>דור המיחשוב</v>
          </cell>
          <cell r="F586">
            <v>0</v>
          </cell>
        </row>
        <row r="587">
          <cell r="A587">
            <v>6</v>
          </cell>
          <cell r="B587">
            <v>8</v>
          </cell>
          <cell r="D587" t="str">
            <v>1100040158</v>
          </cell>
          <cell r="E587" t="str">
            <v>דנה חשבונאות ויעוץ</v>
          </cell>
          <cell r="F587">
            <v>-626</v>
          </cell>
        </row>
        <row r="588">
          <cell r="A588">
            <v>6</v>
          </cell>
          <cell r="B588">
            <v>8</v>
          </cell>
          <cell r="D588" t="str">
            <v>1100040176</v>
          </cell>
          <cell r="E588" t="str">
            <v>דרור שבו-אירועים</v>
          </cell>
          <cell r="F588">
            <v>-11571.3</v>
          </cell>
        </row>
        <row r="589">
          <cell r="A589">
            <v>6</v>
          </cell>
          <cell r="B589">
            <v>8</v>
          </cell>
          <cell r="D589" t="str">
            <v>1100050027</v>
          </cell>
          <cell r="E589" t="str">
            <v>הום סנטרס ירקון</v>
          </cell>
          <cell r="F589">
            <v>-1821.22</v>
          </cell>
        </row>
        <row r="590">
          <cell r="A590">
            <v>6</v>
          </cell>
          <cell r="B590">
            <v>2</v>
          </cell>
          <cell r="D590" t="str">
            <v>1100050036</v>
          </cell>
          <cell r="E590" t="str">
            <v>החברה למתנ"סים</v>
          </cell>
          <cell r="F590">
            <v>6804</v>
          </cell>
        </row>
        <row r="591">
          <cell r="A591">
            <v>6</v>
          </cell>
          <cell r="D591" t="str">
            <v>1100050045</v>
          </cell>
          <cell r="E591" t="str">
            <v>השמירה טכנולוגיות</v>
          </cell>
          <cell r="F591">
            <v>0</v>
          </cell>
        </row>
        <row r="592">
          <cell r="A592">
            <v>6</v>
          </cell>
          <cell r="B592">
            <v>8</v>
          </cell>
          <cell r="D592" t="str">
            <v>1100050054</v>
          </cell>
          <cell r="E592" t="str">
            <v>המהפך-אג שיתופית להובלה</v>
          </cell>
          <cell r="F592">
            <v>-3737</v>
          </cell>
        </row>
        <row r="593">
          <cell r="A593">
            <v>6</v>
          </cell>
          <cell r="D593" t="str">
            <v>1100050063</v>
          </cell>
          <cell r="E593" t="str">
            <v>החברה הישראלית לטרקטורים</v>
          </cell>
          <cell r="F593">
            <v>0</v>
          </cell>
        </row>
        <row r="594">
          <cell r="A594">
            <v>6</v>
          </cell>
          <cell r="B594">
            <v>8</v>
          </cell>
          <cell r="D594" t="str">
            <v>1100050072</v>
          </cell>
          <cell r="E594" t="str">
            <v>מתחשבים</v>
          </cell>
          <cell r="F594">
            <v>-6113</v>
          </cell>
        </row>
        <row r="595">
          <cell r="A595">
            <v>6</v>
          </cell>
          <cell r="D595" t="str">
            <v>1100050081</v>
          </cell>
          <cell r="E595" t="str">
            <v>הובלות יו"ש בע"מ</v>
          </cell>
          <cell r="F595">
            <v>0</v>
          </cell>
        </row>
        <row r="596">
          <cell r="A596">
            <v>6</v>
          </cell>
          <cell r="D596" t="str">
            <v>1100050090</v>
          </cell>
          <cell r="E596" t="str">
            <v>החב הכלכלית חבל אילות</v>
          </cell>
          <cell r="F596">
            <v>0</v>
          </cell>
        </row>
        <row r="597">
          <cell r="A597">
            <v>6</v>
          </cell>
          <cell r="B597">
            <v>8</v>
          </cell>
          <cell r="D597" t="str">
            <v>1100050102</v>
          </cell>
          <cell r="E597" t="str">
            <v>חב השמירה בע"מ</v>
          </cell>
          <cell r="F597">
            <v>-219988.34</v>
          </cell>
        </row>
        <row r="598">
          <cell r="A598">
            <v>6</v>
          </cell>
          <cell r="B598">
            <v>8</v>
          </cell>
          <cell r="D598" t="str">
            <v>1100050111</v>
          </cell>
          <cell r="E598" t="str">
            <v>החב'לפיתוח השומרון בעמ</v>
          </cell>
          <cell r="F598">
            <v>-138581.84</v>
          </cell>
        </row>
        <row r="599">
          <cell r="A599">
            <v>6</v>
          </cell>
          <cell r="B599">
            <v>8</v>
          </cell>
          <cell r="D599" t="str">
            <v>1100050139</v>
          </cell>
          <cell r="E599" t="str">
            <v>המרכז לטכנולוגיה חינוכית</v>
          </cell>
          <cell r="F599">
            <v>-31307</v>
          </cell>
        </row>
        <row r="600">
          <cell r="A600">
            <v>6</v>
          </cell>
          <cell r="B600">
            <v>8</v>
          </cell>
          <cell r="D600" t="str">
            <v>1100050148</v>
          </cell>
          <cell r="E600" t="str">
            <v>הפורץ הנוצץ</v>
          </cell>
          <cell r="F600">
            <v>-3820</v>
          </cell>
        </row>
        <row r="601">
          <cell r="A601">
            <v>6</v>
          </cell>
          <cell r="D601" t="str">
            <v>1100050157</v>
          </cell>
          <cell r="E601" t="str">
            <v>הגרעין בע"מ</v>
          </cell>
          <cell r="F601">
            <v>0</v>
          </cell>
        </row>
        <row r="602">
          <cell r="A602">
            <v>6</v>
          </cell>
          <cell r="D602" t="str">
            <v>1100050166</v>
          </cell>
          <cell r="E602" t="str">
            <v>המדרשה לערכי תורה ועבודה</v>
          </cell>
          <cell r="F602">
            <v>0</v>
          </cell>
        </row>
        <row r="603">
          <cell r="A603">
            <v>6</v>
          </cell>
          <cell r="B603">
            <v>8</v>
          </cell>
          <cell r="D603" t="str">
            <v>1100050175</v>
          </cell>
          <cell r="E603" t="str">
            <v>השילוני אהוד</v>
          </cell>
          <cell r="F603">
            <v>-14206</v>
          </cell>
        </row>
        <row r="604">
          <cell r="A604">
            <v>6</v>
          </cell>
          <cell r="B604">
            <v>8</v>
          </cell>
          <cell r="D604" t="str">
            <v>1100050184</v>
          </cell>
          <cell r="E604" t="str">
            <v>החב לפיתוח משאבי אנוש</v>
          </cell>
          <cell r="F604">
            <v>-201375.11</v>
          </cell>
        </row>
        <row r="605">
          <cell r="A605">
            <v>6</v>
          </cell>
          <cell r="D605" t="str">
            <v>1100050193</v>
          </cell>
          <cell r="E605" t="str">
            <v>החב למשק וכלכלה</v>
          </cell>
          <cell r="F605">
            <v>0</v>
          </cell>
        </row>
        <row r="606">
          <cell r="A606">
            <v>6</v>
          </cell>
          <cell r="D606" t="str">
            <v>1100050205</v>
          </cell>
          <cell r="E606" t="str">
            <v>הפרברים</v>
          </cell>
          <cell r="F606">
            <v>0</v>
          </cell>
        </row>
        <row r="607">
          <cell r="A607">
            <v>6</v>
          </cell>
          <cell r="D607" t="str">
            <v>1100060044</v>
          </cell>
          <cell r="E607" t="str">
            <v>וייל אילן</v>
          </cell>
          <cell r="F607">
            <v>0</v>
          </cell>
        </row>
        <row r="608">
          <cell r="A608">
            <v>6</v>
          </cell>
          <cell r="B608">
            <v>8</v>
          </cell>
          <cell r="D608" t="str">
            <v>1100060053</v>
          </cell>
          <cell r="E608" t="str">
            <v>וינטראוב דינה</v>
          </cell>
          <cell r="F608">
            <v>-10008</v>
          </cell>
        </row>
        <row r="609">
          <cell r="A609">
            <v>6</v>
          </cell>
          <cell r="D609" t="str">
            <v>1100070016</v>
          </cell>
          <cell r="E609" t="str">
            <v>זהו זה</v>
          </cell>
          <cell r="F609">
            <v>0</v>
          </cell>
        </row>
        <row r="610">
          <cell r="A610">
            <v>6</v>
          </cell>
          <cell r="D610" t="str">
            <v>1100070034</v>
          </cell>
          <cell r="E610" t="str">
            <v>זאביק תלם</v>
          </cell>
          <cell r="F610">
            <v>0</v>
          </cell>
        </row>
        <row r="611">
          <cell r="A611">
            <v>6</v>
          </cell>
          <cell r="B611">
            <v>8</v>
          </cell>
          <cell r="D611" t="str">
            <v>1100070043</v>
          </cell>
          <cell r="E611" t="str">
            <v>זאב המרכז לעזרה ראשונה</v>
          </cell>
          <cell r="F611">
            <v>-7390</v>
          </cell>
        </row>
        <row r="612">
          <cell r="A612">
            <v>6</v>
          </cell>
          <cell r="B612">
            <v>8</v>
          </cell>
          <cell r="D612" t="str">
            <v>1100070052</v>
          </cell>
          <cell r="E612" t="str">
            <v>זיכלינסקי אסתר</v>
          </cell>
          <cell r="F612">
            <v>-9333</v>
          </cell>
        </row>
        <row r="613">
          <cell r="A613">
            <v>6</v>
          </cell>
          <cell r="B613">
            <v>8</v>
          </cell>
          <cell r="D613" t="str">
            <v>1100080006</v>
          </cell>
          <cell r="E613" t="str">
            <v>החב לאוטומציה בע"מ</v>
          </cell>
          <cell r="F613">
            <v>-21431.200000000001</v>
          </cell>
        </row>
        <row r="614">
          <cell r="A614">
            <v>6</v>
          </cell>
          <cell r="B614">
            <v>8</v>
          </cell>
          <cell r="D614" t="str">
            <v>1100080015</v>
          </cell>
          <cell r="E614" t="str">
            <v>חט"ב אורנית</v>
          </cell>
          <cell r="F614">
            <v>-11693</v>
          </cell>
        </row>
        <row r="615">
          <cell r="A615">
            <v>6</v>
          </cell>
          <cell r="B615">
            <v>8</v>
          </cell>
          <cell r="D615" t="str">
            <v>1100080024</v>
          </cell>
          <cell r="E615" t="str">
            <v>חב החשמל</v>
          </cell>
          <cell r="F615">
            <v>-24549.62</v>
          </cell>
        </row>
        <row r="616">
          <cell r="A616">
            <v>6</v>
          </cell>
          <cell r="D616" t="str">
            <v>1100080033</v>
          </cell>
          <cell r="E616" t="str">
            <v>ח.ג.י.י. מוצרי בניה בע"מ</v>
          </cell>
          <cell r="F616">
            <v>0</v>
          </cell>
        </row>
        <row r="617">
          <cell r="A617">
            <v>6</v>
          </cell>
          <cell r="D617" t="str">
            <v>1100080042</v>
          </cell>
          <cell r="E617" t="str">
            <v>חברה טובה-ירון מאירי בע"מ</v>
          </cell>
          <cell r="F617">
            <v>0</v>
          </cell>
        </row>
        <row r="618">
          <cell r="A618">
            <v>6</v>
          </cell>
          <cell r="B618">
            <v>8</v>
          </cell>
          <cell r="D618" t="str">
            <v>1100080051</v>
          </cell>
          <cell r="E618" t="str">
            <v>חייקין,דרור,לזר עו"ד</v>
          </cell>
          <cell r="F618">
            <v>-7833.1500000000233</v>
          </cell>
        </row>
        <row r="619">
          <cell r="A619">
            <v>6</v>
          </cell>
          <cell r="D619" t="str">
            <v>1100080060</v>
          </cell>
          <cell r="E619" t="str">
            <v>ח.ממרוד בע"מ</v>
          </cell>
          <cell r="F619">
            <v>0</v>
          </cell>
        </row>
        <row r="620">
          <cell r="A620">
            <v>6</v>
          </cell>
          <cell r="D620" t="str">
            <v>1100080079</v>
          </cell>
          <cell r="E620" t="str">
            <v>חח"מ</v>
          </cell>
          <cell r="F620">
            <v>0</v>
          </cell>
        </row>
        <row r="621">
          <cell r="A621">
            <v>6</v>
          </cell>
          <cell r="B621">
            <v>8</v>
          </cell>
          <cell r="D621" t="str">
            <v>1100080088</v>
          </cell>
          <cell r="E621" t="str">
            <v>חגור תעשיות בע"מ</v>
          </cell>
          <cell r="F621">
            <v>-15000</v>
          </cell>
        </row>
        <row r="622">
          <cell r="A622">
            <v>6</v>
          </cell>
          <cell r="B622">
            <v>8</v>
          </cell>
          <cell r="D622" t="str">
            <v>1100080097</v>
          </cell>
          <cell r="E622" t="str">
            <v>חכמון גבאי בע"מ</v>
          </cell>
          <cell r="F622">
            <v>-4247</v>
          </cell>
        </row>
        <row r="623">
          <cell r="A623">
            <v>6</v>
          </cell>
          <cell r="D623" t="str">
            <v>1100080118</v>
          </cell>
          <cell r="E623" t="str">
            <v>חוות שקד</v>
          </cell>
          <cell r="F623">
            <v>0</v>
          </cell>
        </row>
        <row r="624">
          <cell r="A624">
            <v>6</v>
          </cell>
          <cell r="B624">
            <v>8</v>
          </cell>
          <cell r="D624" t="str">
            <v>1100090014</v>
          </cell>
          <cell r="E624" t="str">
            <v>טיולי ראלי בע"מ</v>
          </cell>
          <cell r="F624">
            <v>-64321.70000000007</v>
          </cell>
        </row>
        <row r="625">
          <cell r="A625">
            <v>6</v>
          </cell>
          <cell r="D625" t="str">
            <v>1100090032</v>
          </cell>
          <cell r="E625" t="str">
            <v>טנדו טכנולוגיות בע"מ</v>
          </cell>
          <cell r="F625">
            <v>0</v>
          </cell>
        </row>
        <row r="626">
          <cell r="A626">
            <v>6</v>
          </cell>
          <cell r="D626" t="str">
            <v>1100090041</v>
          </cell>
          <cell r="E626" t="str">
            <v>טלטון אלקטרוניקה בע"מ</v>
          </cell>
          <cell r="F626">
            <v>0</v>
          </cell>
        </row>
        <row r="627">
          <cell r="A627">
            <v>6</v>
          </cell>
          <cell r="B627">
            <v>8</v>
          </cell>
          <cell r="D627" t="str">
            <v>1100090050</v>
          </cell>
          <cell r="E627" t="str">
            <v>טרוט מע פיתוח ותמיכה בעמ</v>
          </cell>
          <cell r="F627">
            <v>-44979</v>
          </cell>
        </row>
        <row r="628">
          <cell r="A628">
            <v>6</v>
          </cell>
          <cell r="B628">
            <v>8</v>
          </cell>
          <cell r="D628" t="str">
            <v>1100090069</v>
          </cell>
          <cell r="E628" t="str">
            <v>טכניק 0002</v>
          </cell>
          <cell r="F628">
            <v>-291</v>
          </cell>
        </row>
        <row r="629">
          <cell r="A629">
            <v>6</v>
          </cell>
          <cell r="D629" t="str">
            <v>1100090078</v>
          </cell>
          <cell r="E629" t="str">
            <v>טלקול שרותי תקשורת בע"מ</v>
          </cell>
          <cell r="F629">
            <v>0</v>
          </cell>
        </row>
        <row r="630">
          <cell r="A630">
            <v>6</v>
          </cell>
          <cell r="B630">
            <v>8</v>
          </cell>
          <cell r="D630" t="str">
            <v>1100090087</v>
          </cell>
          <cell r="E630" t="str">
            <v>טבע-חי</v>
          </cell>
          <cell r="F630">
            <v>-925</v>
          </cell>
        </row>
        <row r="631">
          <cell r="A631">
            <v>6</v>
          </cell>
          <cell r="D631" t="str">
            <v>1100090096</v>
          </cell>
          <cell r="E631" t="str">
            <v>טרקטורים וציוד בעמ</v>
          </cell>
          <cell r="F631">
            <v>0</v>
          </cell>
        </row>
        <row r="632">
          <cell r="A632">
            <v>6</v>
          </cell>
          <cell r="D632" t="str">
            <v>1100100025</v>
          </cell>
          <cell r="E632" t="str">
            <v>יעקב אורי בע"מ</v>
          </cell>
          <cell r="F632">
            <v>0</v>
          </cell>
        </row>
        <row r="633">
          <cell r="A633">
            <v>6</v>
          </cell>
          <cell r="B633">
            <v>8</v>
          </cell>
          <cell r="D633" t="str">
            <v>1100100043</v>
          </cell>
          <cell r="E633" t="str">
            <v>יורי קפלן</v>
          </cell>
          <cell r="F633">
            <v>-3640</v>
          </cell>
        </row>
        <row r="634">
          <cell r="A634">
            <v>6</v>
          </cell>
          <cell r="D634" t="str">
            <v>1100100061</v>
          </cell>
          <cell r="E634" t="str">
            <v>א.יזהר</v>
          </cell>
          <cell r="F634">
            <v>0</v>
          </cell>
        </row>
        <row r="635">
          <cell r="A635">
            <v>6</v>
          </cell>
          <cell r="D635" t="str">
            <v>1100100070</v>
          </cell>
          <cell r="E635" t="str">
            <v>ישי דן</v>
          </cell>
          <cell r="F635">
            <v>0</v>
          </cell>
        </row>
        <row r="636">
          <cell r="A636">
            <v>6</v>
          </cell>
          <cell r="B636">
            <v>8</v>
          </cell>
          <cell r="D636" t="str">
            <v>1100100089</v>
          </cell>
          <cell r="E636" t="str">
            <v>ירון עופר</v>
          </cell>
          <cell r="F636">
            <v>-17269.2</v>
          </cell>
        </row>
        <row r="637">
          <cell r="A637">
            <v>6</v>
          </cell>
          <cell r="B637">
            <v>8</v>
          </cell>
          <cell r="D637" t="str">
            <v>1100100100</v>
          </cell>
          <cell r="E637" t="str">
            <v>יד יצחק   מזון בעמ</v>
          </cell>
          <cell r="F637">
            <v>-483.18999999999505</v>
          </cell>
        </row>
        <row r="638">
          <cell r="A638">
            <v>6</v>
          </cell>
          <cell r="B638">
            <v>8</v>
          </cell>
          <cell r="D638" t="str">
            <v>1100100119</v>
          </cell>
          <cell r="E638" t="str">
            <v>יזמקו בע"מ</v>
          </cell>
          <cell r="F638">
            <v>-4111</v>
          </cell>
        </row>
        <row r="639">
          <cell r="A639">
            <v>6</v>
          </cell>
          <cell r="D639" t="str">
            <v>1100100137</v>
          </cell>
          <cell r="E639" t="str">
            <v>יונייטד טורס</v>
          </cell>
          <cell r="F639">
            <v>0</v>
          </cell>
        </row>
        <row r="640">
          <cell r="A640">
            <v>6</v>
          </cell>
          <cell r="D640" t="str">
            <v>1100200028</v>
          </cell>
          <cell r="E640" t="str">
            <v>כספית שיווק אמנים וארועים</v>
          </cell>
          <cell r="F640">
            <v>0</v>
          </cell>
        </row>
        <row r="641">
          <cell r="A641">
            <v>6</v>
          </cell>
          <cell r="B641">
            <v>8</v>
          </cell>
          <cell r="D641" t="str">
            <v>1100200037</v>
          </cell>
          <cell r="E641" t="str">
            <v>כלי זמר בע"מ</v>
          </cell>
          <cell r="F641">
            <v>-1600</v>
          </cell>
        </row>
        <row r="642">
          <cell r="A642">
            <v>6</v>
          </cell>
          <cell r="D642" t="str">
            <v>1100200046</v>
          </cell>
          <cell r="E642" t="str">
            <v>כהן גיא</v>
          </cell>
          <cell r="F642">
            <v>0</v>
          </cell>
        </row>
        <row r="643">
          <cell r="A643">
            <v>6</v>
          </cell>
          <cell r="D643" t="str">
            <v>1100200055</v>
          </cell>
          <cell r="E643" t="str">
            <v>ש.ל.כ.שיווק צעצועים</v>
          </cell>
          <cell r="F643">
            <v>0</v>
          </cell>
        </row>
        <row r="644">
          <cell r="A644">
            <v>6</v>
          </cell>
          <cell r="B644">
            <v>8</v>
          </cell>
          <cell r="D644" t="str">
            <v>1100200064</v>
          </cell>
          <cell r="E644" t="str">
            <v>כהן בנימין-שרותי חשמל</v>
          </cell>
          <cell r="F644">
            <v>-16320.24</v>
          </cell>
        </row>
        <row r="645">
          <cell r="A645">
            <v>6</v>
          </cell>
          <cell r="B645">
            <v>8</v>
          </cell>
          <cell r="D645" t="str">
            <v>1100200103</v>
          </cell>
          <cell r="E645" t="str">
            <v>כהן-עינב חשמל ותקשורת</v>
          </cell>
          <cell r="F645">
            <v>-228</v>
          </cell>
        </row>
        <row r="646">
          <cell r="A646">
            <v>6</v>
          </cell>
          <cell r="D646" t="str">
            <v>1100300012</v>
          </cell>
          <cell r="E646" t="str">
            <v>לביא אומגה בע"מ</v>
          </cell>
          <cell r="F646">
            <v>0</v>
          </cell>
        </row>
        <row r="647">
          <cell r="A647">
            <v>6</v>
          </cell>
          <cell r="D647" t="str">
            <v>1100300021</v>
          </cell>
          <cell r="E647" t="str">
            <v>לרנטל רון-עמי</v>
          </cell>
          <cell r="F647">
            <v>0</v>
          </cell>
        </row>
        <row r="648">
          <cell r="A648">
            <v>6</v>
          </cell>
          <cell r="D648" t="str">
            <v>1100300049</v>
          </cell>
          <cell r="E648" t="str">
            <v>לאובר אריה</v>
          </cell>
          <cell r="F648">
            <v>0</v>
          </cell>
        </row>
        <row r="649">
          <cell r="A649">
            <v>6</v>
          </cell>
          <cell r="B649">
            <v>8</v>
          </cell>
          <cell r="D649" t="str">
            <v>1100300058</v>
          </cell>
          <cell r="E649" t="str">
            <v>לגן ולטף</v>
          </cell>
          <cell r="F649">
            <v>-12000</v>
          </cell>
        </row>
        <row r="650">
          <cell r="A650">
            <v>6</v>
          </cell>
          <cell r="D650" t="str">
            <v>1100300076</v>
          </cell>
          <cell r="E650" t="str">
            <v>ל.ר.ט סדנאות ישראל בע"מ</v>
          </cell>
          <cell r="F650">
            <v>0</v>
          </cell>
        </row>
        <row r="651">
          <cell r="A651">
            <v>6</v>
          </cell>
          <cell r="B651">
            <v>8</v>
          </cell>
          <cell r="D651" t="str">
            <v>1100300085</v>
          </cell>
          <cell r="E651" t="str">
            <v>לב אנרגיה בע"מ</v>
          </cell>
          <cell r="F651">
            <v>-675</v>
          </cell>
        </row>
        <row r="652">
          <cell r="A652">
            <v>6</v>
          </cell>
          <cell r="B652">
            <v>8</v>
          </cell>
          <cell r="D652" t="str">
            <v>1100400015</v>
          </cell>
          <cell r="E652" t="str">
            <v>מרזבית פלסטיקה 98 בע"מ</v>
          </cell>
          <cell r="F652">
            <v>-8771</v>
          </cell>
        </row>
        <row r="653">
          <cell r="A653">
            <v>6</v>
          </cell>
          <cell r="B653">
            <v>8</v>
          </cell>
          <cell r="D653" t="str">
            <v>1100400033</v>
          </cell>
          <cell r="E653" t="str">
            <v>מירס תקשורת בע"מ</v>
          </cell>
          <cell r="F653">
            <v>-14546.49</v>
          </cell>
        </row>
        <row r="654">
          <cell r="A654">
            <v>6</v>
          </cell>
          <cell r="D654" t="str">
            <v>1100400042</v>
          </cell>
          <cell r="E654" t="str">
            <v>מטיילי ברקנית 29 בעמ</v>
          </cell>
          <cell r="F654">
            <v>0</v>
          </cell>
        </row>
        <row r="655">
          <cell r="A655">
            <v>6</v>
          </cell>
          <cell r="B655">
            <v>50</v>
          </cell>
          <cell r="D655" t="str">
            <v>1100400051</v>
          </cell>
          <cell r="E655" t="str">
            <v>מלבי בניין ופתוח בע"מ</v>
          </cell>
          <cell r="F655">
            <v>45.649999999906868</v>
          </cell>
        </row>
        <row r="656">
          <cell r="A656">
            <v>6</v>
          </cell>
          <cell r="D656" t="str">
            <v>1100400060</v>
          </cell>
          <cell r="E656" t="str">
            <v>מור קול</v>
          </cell>
          <cell r="F656">
            <v>0</v>
          </cell>
        </row>
        <row r="657">
          <cell r="A657">
            <v>6</v>
          </cell>
          <cell r="D657" t="str">
            <v>1100400079</v>
          </cell>
          <cell r="E657" t="str">
            <v>מוסך אדנים בע"מ</v>
          </cell>
          <cell r="F657">
            <v>0</v>
          </cell>
        </row>
        <row r="658">
          <cell r="A658">
            <v>6</v>
          </cell>
          <cell r="D658" t="str">
            <v>1100400088</v>
          </cell>
          <cell r="E658" t="str">
            <v>מוסך דסוקי</v>
          </cell>
          <cell r="F658">
            <v>0</v>
          </cell>
        </row>
        <row r="659">
          <cell r="A659">
            <v>6</v>
          </cell>
          <cell r="D659" t="str">
            <v>1100400097</v>
          </cell>
          <cell r="E659" t="str">
            <v>חמ"ד מרכז למוצרי חשמל</v>
          </cell>
          <cell r="F659">
            <v>0</v>
          </cell>
        </row>
        <row r="660">
          <cell r="A660">
            <v>6</v>
          </cell>
          <cell r="D660" t="str">
            <v>1100400109</v>
          </cell>
          <cell r="E660" t="str">
            <v>מגן דוד אדום בישראל</v>
          </cell>
          <cell r="F660">
            <v>0</v>
          </cell>
        </row>
        <row r="661">
          <cell r="A661">
            <v>6</v>
          </cell>
          <cell r="D661" t="str">
            <v>1100400118</v>
          </cell>
          <cell r="E661" t="str">
            <v>מגוון 22</v>
          </cell>
          <cell r="F661">
            <v>0</v>
          </cell>
        </row>
        <row r="662">
          <cell r="A662">
            <v>6</v>
          </cell>
          <cell r="D662" t="str">
            <v>1100400127</v>
          </cell>
          <cell r="E662" t="str">
            <v>מדידות שרותי ביצוע</v>
          </cell>
          <cell r="F662">
            <v>0</v>
          </cell>
        </row>
        <row r="663">
          <cell r="A663">
            <v>6</v>
          </cell>
          <cell r="D663" t="str">
            <v>1100400136</v>
          </cell>
          <cell r="E663" t="str">
            <v>מוסך המאה עשרים ואחד בע"מ</v>
          </cell>
          <cell r="F663">
            <v>0</v>
          </cell>
        </row>
        <row r="664">
          <cell r="A664">
            <v>6</v>
          </cell>
          <cell r="D664" t="str">
            <v>1100400145</v>
          </cell>
          <cell r="E664" t="str">
            <v>מרום אפ.ג'י.פי בעמ</v>
          </cell>
          <cell r="F664">
            <v>0</v>
          </cell>
        </row>
        <row r="665">
          <cell r="A665">
            <v>6</v>
          </cell>
          <cell r="D665" t="str">
            <v>1100400163</v>
          </cell>
          <cell r="E665" t="str">
            <v>מכון קשר</v>
          </cell>
          <cell r="F665">
            <v>0</v>
          </cell>
        </row>
        <row r="666">
          <cell r="A666">
            <v>6</v>
          </cell>
          <cell r="D666" t="str">
            <v>1100400181</v>
          </cell>
          <cell r="E666" t="str">
            <v>מכון שחר-אורה שינרמן בעמ</v>
          </cell>
          <cell r="F666">
            <v>0</v>
          </cell>
        </row>
        <row r="667">
          <cell r="A667">
            <v>6</v>
          </cell>
          <cell r="D667" t="str">
            <v>1100400190</v>
          </cell>
          <cell r="E667" t="str">
            <v>מרום כלי נגינה בעמ</v>
          </cell>
          <cell r="F667">
            <v>0</v>
          </cell>
        </row>
        <row r="668">
          <cell r="A668">
            <v>6</v>
          </cell>
          <cell r="B668">
            <v>8</v>
          </cell>
          <cell r="D668" t="str">
            <v>1100400202</v>
          </cell>
          <cell r="E668" t="str">
            <v>מלאכי דורית</v>
          </cell>
          <cell r="F668">
            <v>-1250</v>
          </cell>
        </row>
        <row r="669">
          <cell r="A669">
            <v>6</v>
          </cell>
          <cell r="B669">
            <v>8</v>
          </cell>
          <cell r="D669" t="str">
            <v>1100400211</v>
          </cell>
          <cell r="E669" t="str">
            <v>מוקד-מצוק</v>
          </cell>
          <cell r="F669">
            <v>-2106</v>
          </cell>
        </row>
        <row r="670">
          <cell r="A670">
            <v>6</v>
          </cell>
          <cell r="D670" t="str">
            <v>1100400239</v>
          </cell>
          <cell r="E670" t="str">
            <v>מכון ברנהרדט</v>
          </cell>
          <cell r="F670">
            <v>0</v>
          </cell>
        </row>
        <row r="671">
          <cell r="A671">
            <v>6</v>
          </cell>
          <cell r="D671" t="str">
            <v>1100400248</v>
          </cell>
          <cell r="E671" t="str">
            <v>מכון שלם א.מ. בעמ</v>
          </cell>
          <cell r="F671">
            <v>0</v>
          </cell>
        </row>
        <row r="672">
          <cell r="A672">
            <v>6</v>
          </cell>
          <cell r="B672">
            <v>8</v>
          </cell>
          <cell r="D672" t="str">
            <v>1100400266</v>
          </cell>
          <cell r="E672" t="str">
            <v>מזלקאן לפרסום והפקות בע"מ</v>
          </cell>
          <cell r="F672">
            <v>-187.2</v>
          </cell>
        </row>
        <row r="673">
          <cell r="A673">
            <v>6</v>
          </cell>
          <cell r="B673">
            <v>8</v>
          </cell>
          <cell r="D673" t="str">
            <v>1100400284</v>
          </cell>
          <cell r="E673" t="str">
            <v>משכילון בע"מ</v>
          </cell>
          <cell r="F673">
            <v>-855</v>
          </cell>
        </row>
        <row r="674">
          <cell r="A674">
            <v>6</v>
          </cell>
          <cell r="B674">
            <v>8</v>
          </cell>
          <cell r="D674" t="str">
            <v>1100400293</v>
          </cell>
          <cell r="E674" t="str">
            <v>משתלות מדמון בע"מ</v>
          </cell>
          <cell r="F674">
            <v>-6987</v>
          </cell>
        </row>
        <row r="675">
          <cell r="A675">
            <v>6</v>
          </cell>
          <cell r="D675" t="str">
            <v>1100400305</v>
          </cell>
          <cell r="E675" t="str">
            <v>החברה למשק וכלכלה</v>
          </cell>
          <cell r="F675">
            <v>0</v>
          </cell>
        </row>
        <row r="676">
          <cell r="A676">
            <v>6</v>
          </cell>
          <cell r="B676">
            <v>8</v>
          </cell>
          <cell r="D676" t="str">
            <v>1100400314</v>
          </cell>
          <cell r="E676" t="str">
            <v>מ.ט.ר כלי גינון בע"מ</v>
          </cell>
          <cell r="F676">
            <v>-760</v>
          </cell>
        </row>
        <row r="677">
          <cell r="A677">
            <v>6</v>
          </cell>
          <cell r="D677" t="str">
            <v>1100400332</v>
          </cell>
          <cell r="E677" t="str">
            <v>מי צורים-מבוטל</v>
          </cell>
          <cell r="F677">
            <v>0</v>
          </cell>
        </row>
        <row r="678">
          <cell r="A678">
            <v>6</v>
          </cell>
          <cell r="D678" t="str">
            <v>1100400369</v>
          </cell>
          <cell r="E678" t="str">
            <v>מועדון חובטי הזהב</v>
          </cell>
          <cell r="F678">
            <v>0</v>
          </cell>
        </row>
        <row r="679">
          <cell r="A679">
            <v>6</v>
          </cell>
          <cell r="D679" t="str">
            <v>1100400387</v>
          </cell>
          <cell r="E679" t="str">
            <v>מגש פרבר בע"מ</v>
          </cell>
          <cell r="F679">
            <v>0</v>
          </cell>
        </row>
        <row r="680">
          <cell r="A680">
            <v>6</v>
          </cell>
          <cell r="B680">
            <v>8</v>
          </cell>
          <cell r="D680" t="str">
            <v>1100400396</v>
          </cell>
          <cell r="E680" t="str">
            <v>מלאכת  מחשבת</v>
          </cell>
          <cell r="F680">
            <v>-1467</v>
          </cell>
        </row>
        <row r="681">
          <cell r="A681">
            <v>6</v>
          </cell>
          <cell r="D681" t="str">
            <v>1100400408</v>
          </cell>
          <cell r="E681" t="str">
            <v>מירב חב" לפיתוח תוכנות</v>
          </cell>
          <cell r="F681">
            <v>0</v>
          </cell>
        </row>
        <row r="682">
          <cell r="A682">
            <v>6</v>
          </cell>
          <cell r="D682" t="str">
            <v>1100400417</v>
          </cell>
          <cell r="E682" t="str">
            <v>מ.א.שומרון</v>
          </cell>
          <cell r="F682">
            <v>0</v>
          </cell>
        </row>
        <row r="683">
          <cell r="A683">
            <v>6</v>
          </cell>
          <cell r="D683" t="str">
            <v>1100400426</v>
          </cell>
          <cell r="E683" t="str">
            <v>מ מ ש</v>
          </cell>
          <cell r="F683">
            <v>0</v>
          </cell>
        </row>
        <row r="684">
          <cell r="A684">
            <v>6</v>
          </cell>
          <cell r="D684" t="str">
            <v>1100400444</v>
          </cell>
          <cell r="E684" t="str">
            <v>מוסך דיב</v>
          </cell>
          <cell r="F684">
            <v>0</v>
          </cell>
        </row>
        <row r="685">
          <cell r="A685">
            <v>6</v>
          </cell>
          <cell r="D685" t="str">
            <v>1100400453</v>
          </cell>
          <cell r="E685" t="str">
            <v>מועדון ספורט אורנית</v>
          </cell>
          <cell r="F685">
            <v>0</v>
          </cell>
        </row>
        <row r="686">
          <cell r="A686">
            <v>6</v>
          </cell>
          <cell r="D686" t="str">
            <v>1100400462</v>
          </cell>
          <cell r="E686" t="str">
            <v>מי צורים מטהרי מים בעמ</v>
          </cell>
          <cell r="F686">
            <v>0</v>
          </cell>
        </row>
        <row r="687">
          <cell r="A687">
            <v>6</v>
          </cell>
          <cell r="D687" t="str">
            <v>1100400471</v>
          </cell>
          <cell r="E687" t="str">
            <v>מור יגאל</v>
          </cell>
          <cell r="F687">
            <v>0</v>
          </cell>
        </row>
        <row r="688">
          <cell r="A688">
            <v>6</v>
          </cell>
          <cell r="B688">
            <v>8</v>
          </cell>
          <cell r="D688" t="str">
            <v>1100400480</v>
          </cell>
          <cell r="E688" t="str">
            <v>מצודה אביזרי בטיחות בעמ</v>
          </cell>
          <cell r="F688">
            <v>-187</v>
          </cell>
        </row>
        <row r="689">
          <cell r="A689">
            <v>6</v>
          </cell>
          <cell r="B689">
            <v>8</v>
          </cell>
          <cell r="D689" t="str">
            <v>1100400538</v>
          </cell>
          <cell r="E689" t="str">
            <v>מי עדן בע"מ</v>
          </cell>
          <cell r="F689">
            <v>-134</v>
          </cell>
        </row>
        <row r="690">
          <cell r="A690">
            <v>6</v>
          </cell>
          <cell r="B690">
            <v>8</v>
          </cell>
          <cell r="D690" t="str">
            <v>1100400604</v>
          </cell>
          <cell r="E690" t="str">
            <v>מילגם בע"מ</v>
          </cell>
          <cell r="F690">
            <v>-62698.53</v>
          </cell>
        </row>
        <row r="691">
          <cell r="A691">
            <v>6</v>
          </cell>
          <cell r="B691">
            <v>8</v>
          </cell>
          <cell r="D691" t="str">
            <v>1100401003</v>
          </cell>
          <cell r="E691" t="str">
            <v>מקורות מים</v>
          </cell>
          <cell r="F691">
            <v>-55357</v>
          </cell>
        </row>
        <row r="692">
          <cell r="A692">
            <v>6</v>
          </cell>
          <cell r="D692" t="str">
            <v>1100500018</v>
          </cell>
          <cell r="E692" t="str">
            <v>ניר גלים לגני ילדים</v>
          </cell>
          <cell r="F692">
            <v>0</v>
          </cell>
        </row>
        <row r="693">
          <cell r="A693">
            <v>6</v>
          </cell>
          <cell r="B693">
            <v>8</v>
          </cell>
          <cell r="D693" t="str">
            <v>1100500027</v>
          </cell>
          <cell r="E693" t="str">
            <v>נאות דורית בע"מ</v>
          </cell>
          <cell r="F693">
            <v>-115884.8</v>
          </cell>
        </row>
        <row r="694">
          <cell r="A694">
            <v>6</v>
          </cell>
          <cell r="D694" t="str">
            <v>1100500054</v>
          </cell>
          <cell r="E694" t="str">
            <v>נבוב בע"מ</v>
          </cell>
          <cell r="F694">
            <v>0</v>
          </cell>
        </row>
        <row r="695">
          <cell r="A695">
            <v>6</v>
          </cell>
          <cell r="D695" t="str">
            <v>1100500072</v>
          </cell>
          <cell r="E695" t="str">
            <v>נגרית האחים ח.ס. בע"מ</v>
          </cell>
          <cell r="F695">
            <v>0</v>
          </cell>
        </row>
        <row r="696">
          <cell r="A696">
            <v>6</v>
          </cell>
          <cell r="D696" t="str">
            <v>1100500081</v>
          </cell>
          <cell r="E696" t="str">
            <v>נ.י.ש בניה ופיתוח מרחבים</v>
          </cell>
          <cell r="F696">
            <v>0</v>
          </cell>
        </row>
        <row r="697">
          <cell r="A697">
            <v>6</v>
          </cell>
          <cell r="D697" t="str">
            <v>1100500102</v>
          </cell>
          <cell r="E697" t="str">
            <v>נאמן הפקות 0002 בעמ</v>
          </cell>
          <cell r="F697">
            <v>0</v>
          </cell>
        </row>
        <row r="698">
          <cell r="A698">
            <v>6</v>
          </cell>
          <cell r="D698" t="str">
            <v>1100500111</v>
          </cell>
          <cell r="E698" t="str">
            <v>ניקה שרותי טלמרקטינג</v>
          </cell>
          <cell r="F698">
            <v>0</v>
          </cell>
        </row>
        <row r="699">
          <cell r="A699">
            <v>6</v>
          </cell>
          <cell r="D699" t="str">
            <v>1100500120</v>
          </cell>
          <cell r="E699" t="str">
            <v>ניוקול בע"מ</v>
          </cell>
          <cell r="F699">
            <v>0</v>
          </cell>
        </row>
        <row r="700">
          <cell r="A700">
            <v>6</v>
          </cell>
          <cell r="D700" t="str">
            <v>1100500139</v>
          </cell>
          <cell r="E700" t="str">
            <v>נס- אי אנ גי בעמ</v>
          </cell>
          <cell r="F700">
            <v>0</v>
          </cell>
        </row>
        <row r="701">
          <cell r="A701">
            <v>6</v>
          </cell>
          <cell r="D701" t="str">
            <v>1100500148</v>
          </cell>
          <cell r="E701" t="str">
            <v>נאוה הפקות בעמ</v>
          </cell>
          <cell r="F701">
            <v>0</v>
          </cell>
        </row>
        <row r="702">
          <cell r="A702">
            <v>6</v>
          </cell>
          <cell r="D702" t="str">
            <v>1100500157</v>
          </cell>
          <cell r="E702" t="str">
            <v>נגרית נוי</v>
          </cell>
          <cell r="F702">
            <v>0</v>
          </cell>
        </row>
        <row r="703">
          <cell r="A703">
            <v>6</v>
          </cell>
          <cell r="B703">
            <v>8</v>
          </cell>
          <cell r="D703" t="str">
            <v>1100600011</v>
          </cell>
          <cell r="E703" t="str">
            <v>ספורט גום בע"מ</v>
          </cell>
          <cell r="F703">
            <v>-976</v>
          </cell>
        </row>
        <row r="704">
          <cell r="A704">
            <v>6</v>
          </cell>
          <cell r="D704" t="str">
            <v>1100600039</v>
          </cell>
          <cell r="E704" t="str">
            <v>ספיקינג בעמ</v>
          </cell>
          <cell r="F704">
            <v>0</v>
          </cell>
        </row>
        <row r="705">
          <cell r="A705">
            <v>6</v>
          </cell>
          <cell r="D705" t="str">
            <v>1100600048</v>
          </cell>
          <cell r="E705" t="str">
            <v>סטימצקי גרופ בע"מ</v>
          </cell>
          <cell r="F705">
            <v>0</v>
          </cell>
        </row>
        <row r="706">
          <cell r="A706">
            <v>6</v>
          </cell>
          <cell r="D706" t="str">
            <v>1100600057</v>
          </cell>
          <cell r="E706" t="str">
            <v>סאמר-דאנס</v>
          </cell>
          <cell r="F706">
            <v>0</v>
          </cell>
        </row>
        <row r="707">
          <cell r="A707">
            <v>6</v>
          </cell>
          <cell r="D707" t="str">
            <v>1100600066</v>
          </cell>
          <cell r="E707" t="str">
            <v>סופר כביש בע"מ</v>
          </cell>
          <cell r="F707">
            <v>0</v>
          </cell>
        </row>
        <row r="708">
          <cell r="A708">
            <v>6</v>
          </cell>
          <cell r="B708">
            <v>8</v>
          </cell>
          <cell r="D708" t="str">
            <v>1100600075</v>
          </cell>
          <cell r="E708" t="str">
            <v>ספקטור ורדה</v>
          </cell>
          <cell r="F708">
            <v>-6192</v>
          </cell>
        </row>
        <row r="709">
          <cell r="A709">
            <v>6</v>
          </cell>
          <cell r="D709" t="str">
            <v>1100600084</v>
          </cell>
          <cell r="E709" t="str">
            <v>סקאי ישראקלאב</v>
          </cell>
          <cell r="F709">
            <v>0</v>
          </cell>
        </row>
        <row r="710">
          <cell r="A710">
            <v>6</v>
          </cell>
          <cell r="D710" t="str">
            <v>1100600093</v>
          </cell>
          <cell r="E710" t="str">
            <v>סולבי בע"מ</v>
          </cell>
          <cell r="F710">
            <v>0</v>
          </cell>
        </row>
        <row r="711">
          <cell r="A711">
            <v>6</v>
          </cell>
          <cell r="D711" t="str">
            <v>1100600105</v>
          </cell>
          <cell r="E711" t="str">
            <v>סביבות תכנון בע"מ</v>
          </cell>
          <cell r="F711">
            <v>0</v>
          </cell>
        </row>
        <row r="712">
          <cell r="A712">
            <v>6</v>
          </cell>
          <cell r="D712" t="str">
            <v>1100600114</v>
          </cell>
          <cell r="E712" t="str">
            <v>סטודיו ציקו</v>
          </cell>
          <cell r="F712">
            <v>0</v>
          </cell>
        </row>
        <row r="713">
          <cell r="A713">
            <v>6</v>
          </cell>
          <cell r="D713" t="str">
            <v>1100700014</v>
          </cell>
          <cell r="E713" t="str">
            <v>עיר השעשועים</v>
          </cell>
          <cell r="F713">
            <v>0</v>
          </cell>
        </row>
        <row r="714">
          <cell r="A714">
            <v>6</v>
          </cell>
          <cell r="D714" t="str">
            <v>1100700032</v>
          </cell>
          <cell r="E714" t="str">
            <v>עתיד ניהול חקלאי בע"מ</v>
          </cell>
          <cell r="F714">
            <v>0</v>
          </cell>
        </row>
        <row r="715">
          <cell r="A715">
            <v>6</v>
          </cell>
          <cell r="D715" t="str">
            <v>1100700041</v>
          </cell>
          <cell r="E715" t="str">
            <v>עיסא למסחר ועב עפר בע"מ</v>
          </cell>
          <cell r="F715">
            <v>0</v>
          </cell>
        </row>
        <row r="716">
          <cell r="A716">
            <v>6</v>
          </cell>
          <cell r="D716" t="str">
            <v>1100700087</v>
          </cell>
          <cell r="E716" t="str">
            <v>עוזרם זק"ש בע"מ</v>
          </cell>
          <cell r="F716">
            <v>0</v>
          </cell>
        </row>
        <row r="717">
          <cell r="A717">
            <v>6</v>
          </cell>
          <cell r="D717" t="str">
            <v>1100700096</v>
          </cell>
          <cell r="E717" t="str">
            <v>ענף מהנדסים</v>
          </cell>
          <cell r="F717">
            <v>0</v>
          </cell>
        </row>
        <row r="718">
          <cell r="A718">
            <v>6</v>
          </cell>
          <cell r="D718" t="str">
            <v>1100700108</v>
          </cell>
          <cell r="E718" t="str">
            <v>ערד שלמה</v>
          </cell>
          <cell r="F718">
            <v>0</v>
          </cell>
        </row>
        <row r="719">
          <cell r="A719">
            <v>6</v>
          </cell>
          <cell r="B719">
            <v>8</v>
          </cell>
          <cell r="D719" t="str">
            <v>1100700153</v>
          </cell>
          <cell r="E719" t="str">
            <v>עידן מ.ש.צ.מיכון משרדי</v>
          </cell>
          <cell r="F719">
            <v>-5419</v>
          </cell>
        </row>
        <row r="720">
          <cell r="A720">
            <v>6</v>
          </cell>
          <cell r="D720" t="str">
            <v>1100800026</v>
          </cell>
          <cell r="E720" t="str">
            <v>פוקוס פילם</v>
          </cell>
          <cell r="F720">
            <v>0</v>
          </cell>
        </row>
        <row r="721">
          <cell r="A721">
            <v>6</v>
          </cell>
          <cell r="B721">
            <v>8</v>
          </cell>
          <cell r="D721" t="str">
            <v>1100800035</v>
          </cell>
          <cell r="E721" t="str">
            <v>פרחי המושב</v>
          </cell>
          <cell r="F721">
            <v>-629</v>
          </cell>
        </row>
        <row r="722">
          <cell r="A722">
            <v>6</v>
          </cell>
          <cell r="D722" t="str">
            <v>1100800044</v>
          </cell>
          <cell r="E722" t="str">
            <v>פרסומי ניסא</v>
          </cell>
          <cell r="F722">
            <v>0</v>
          </cell>
        </row>
        <row r="723">
          <cell r="A723">
            <v>6</v>
          </cell>
          <cell r="D723" t="str">
            <v>1100800053</v>
          </cell>
          <cell r="E723" t="str">
            <v>פיין פייב</v>
          </cell>
          <cell r="F723">
            <v>0</v>
          </cell>
        </row>
        <row r="724">
          <cell r="A724">
            <v>6</v>
          </cell>
          <cell r="B724">
            <v>8</v>
          </cell>
          <cell r="D724" t="str">
            <v>1100800062</v>
          </cell>
          <cell r="E724" t="str">
            <v>פלזמה ע"ר</v>
          </cell>
          <cell r="F724">
            <v>-23000</v>
          </cell>
        </row>
        <row r="725">
          <cell r="A725">
            <v>6</v>
          </cell>
          <cell r="B725">
            <v>8</v>
          </cell>
          <cell r="D725" t="str">
            <v>1100800071</v>
          </cell>
          <cell r="E725" t="str">
            <v>פאמטקס  בעמ</v>
          </cell>
          <cell r="F725">
            <v>-5850</v>
          </cell>
        </row>
        <row r="726">
          <cell r="A726">
            <v>6</v>
          </cell>
          <cell r="B726">
            <v>8</v>
          </cell>
          <cell r="D726" t="str">
            <v>1100800080</v>
          </cell>
          <cell r="E726" t="str">
            <v>פילת )ישראל( בע"מ</v>
          </cell>
          <cell r="F726">
            <v>-3459</v>
          </cell>
        </row>
        <row r="727">
          <cell r="A727">
            <v>6</v>
          </cell>
          <cell r="D727" t="str">
            <v>1100800099</v>
          </cell>
          <cell r="E727" t="str">
            <v>כלל  חב לביטוח בע"מ</v>
          </cell>
          <cell r="F727">
            <v>0</v>
          </cell>
        </row>
        <row r="728">
          <cell r="A728">
            <v>6</v>
          </cell>
          <cell r="D728" t="str">
            <v>1100800101</v>
          </cell>
          <cell r="E728" t="str">
            <v>ש.וש. פכטר</v>
          </cell>
          <cell r="F728">
            <v>0</v>
          </cell>
        </row>
        <row r="729">
          <cell r="A729">
            <v>6</v>
          </cell>
          <cell r="D729" t="str">
            <v>1100800110</v>
          </cell>
          <cell r="E729" t="str">
            <v>פרנגי בני</v>
          </cell>
          <cell r="F729">
            <v>0</v>
          </cell>
        </row>
        <row r="730">
          <cell r="A730">
            <v>6</v>
          </cell>
          <cell r="D730" t="str">
            <v>1100800129</v>
          </cell>
          <cell r="E730" t="str">
            <v>פוטו קרן אור</v>
          </cell>
          <cell r="F730">
            <v>0</v>
          </cell>
        </row>
        <row r="731">
          <cell r="A731">
            <v>6</v>
          </cell>
          <cell r="B731">
            <v>8</v>
          </cell>
          <cell r="D731" t="str">
            <v>1100800138</v>
          </cell>
          <cell r="E731" t="str">
            <v>פנאי המאה ה 12 בע"מ</v>
          </cell>
          <cell r="F731">
            <v>-4008.15</v>
          </cell>
        </row>
        <row r="732">
          <cell r="A732">
            <v>6</v>
          </cell>
          <cell r="B732">
            <v>8</v>
          </cell>
          <cell r="D732" t="str">
            <v>1100900029</v>
          </cell>
          <cell r="E732" t="str">
            <v>צבע הטבע</v>
          </cell>
          <cell r="F732">
            <v>-2106</v>
          </cell>
        </row>
        <row r="733">
          <cell r="A733">
            <v>6</v>
          </cell>
          <cell r="D733" t="str">
            <v>1100900047</v>
          </cell>
          <cell r="E733" t="str">
            <v>צוות 3 נקיון ושרותים</v>
          </cell>
          <cell r="F733">
            <v>0</v>
          </cell>
        </row>
        <row r="734">
          <cell r="A734">
            <v>6</v>
          </cell>
          <cell r="D734" t="str">
            <v>1100900065</v>
          </cell>
          <cell r="E734" t="str">
            <v>ציוני ליאור</v>
          </cell>
          <cell r="F734">
            <v>0</v>
          </cell>
        </row>
        <row r="735">
          <cell r="A735">
            <v>6</v>
          </cell>
          <cell r="B735">
            <v>8</v>
          </cell>
          <cell r="D735" t="str">
            <v>1100900074</v>
          </cell>
          <cell r="E735" t="str">
            <v>צמיגי קסם</v>
          </cell>
          <cell r="F735">
            <v>-2937</v>
          </cell>
        </row>
        <row r="736">
          <cell r="A736">
            <v>6</v>
          </cell>
          <cell r="B736">
            <v>8</v>
          </cell>
          <cell r="D736" t="str">
            <v>1100900083</v>
          </cell>
          <cell r="E736" t="str">
            <v>צבי כהן ואחיו</v>
          </cell>
          <cell r="F736">
            <v>-1010</v>
          </cell>
        </row>
        <row r="737">
          <cell r="A737">
            <v>6</v>
          </cell>
          <cell r="D737" t="str">
            <v>1100900092</v>
          </cell>
          <cell r="E737" t="str">
            <v>צנובר</v>
          </cell>
          <cell r="F737">
            <v>0</v>
          </cell>
        </row>
        <row r="738">
          <cell r="A738">
            <v>6</v>
          </cell>
          <cell r="B738">
            <v>8</v>
          </cell>
          <cell r="D738" t="str">
            <v>1101000010</v>
          </cell>
          <cell r="E738" t="str">
            <v>קרביץ בע"מ</v>
          </cell>
          <cell r="F738">
            <v>-12430.65</v>
          </cell>
        </row>
        <row r="739">
          <cell r="A739">
            <v>6</v>
          </cell>
          <cell r="B739">
            <v>8</v>
          </cell>
          <cell r="D739" t="str">
            <v>1101000029</v>
          </cell>
          <cell r="E739" t="str">
            <v>קב לאומי כימיקלים</v>
          </cell>
          <cell r="F739">
            <v>-2260</v>
          </cell>
        </row>
        <row r="740">
          <cell r="A740">
            <v>6</v>
          </cell>
          <cell r="D740" t="str">
            <v>1101000038</v>
          </cell>
          <cell r="E740" t="str">
            <v>קמפיין תקשורת ופרסום</v>
          </cell>
          <cell r="F740">
            <v>0</v>
          </cell>
        </row>
        <row r="741">
          <cell r="A741">
            <v>6</v>
          </cell>
          <cell r="B741">
            <v>8</v>
          </cell>
          <cell r="D741" t="str">
            <v>1101000056</v>
          </cell>
          <cell r="E741" t="str">
            <v>קליר כימיקלים שיווק בע"מ</v>
          </cell>
          <cell r="F741">
            <v>-10889</v>
          </cell>
        </row>
        <row r="742">
          <cell r="A742">
            <v>6</v>
          </cell>
          <cell r="D742" t="str">
            <v>1101000065</v>
          </cell>
          <cell r="E742" t="str">
            <v>קיבוץ משמר העמק</v>
          </cell>
          <cell r="F742">
            <v>0</v>
          </cell>
        </row>
        <row r="743">
          <cell r="A743">
            <v>6</v>
          </cell>
          <cell r="D743" t="str">
            <v>1101000074</v>
          </cell>
          <cell r="E743" t="str">
            <v>קדים )הדרכה( בע"מ</v>
          </cell>
          <cell r="F743">
            <v>0</v>
          </cell>
        </row>
        <row r="744">
          <cell r="A744">
            <v>6</v>
          </cell>
          <cell r="D744" t="str">
            <v>1101000083</v>
          </cell>
          <cell r="E744" t="str">
            <v>קפה NI</v>
          </cell>
          <cell r="F744">
            <v>0</v>
          </cell>
        </row>
        <row r="745">
          <cell r="A745">
            <v>6</v>
          </cell>
          <cell r="D745" t="str">
            <v>1101000092</v>
          </cell>
          <cell r="E745" t="str">
            <v>קרנת תעשיות 8891 בע"מ</v>
          </cell>
          <cell r="F745">
            <v>0</v>
          </cell>
        </row>
        <row r="746">
          <cell r="A746">
            <v>6</v>
          </cell>
          <cell r="D746" t="str">
            <v>1101000104</v>
          </cell>
          <cell r="E746" t="str">
            <v>קמפיין תקשורת ופרסום בע"מ</v>
          </cell>
          <cell r="F746">
            <v>0</v>
          </cell>
        </row>
        <row r="747">
          <cell r="A747">
            <v>6</v>
          </cell>
          <cell r="B747">
            <v>8</v>
          </cell>
          <cell r="D747" t="str">
            <v>1101000113</v>
          </cell>
          <cell r="E747" t="str">
            <v>קבוץ רמת הכובש</v>
          </cell>
          <cell r="F747">
            <v>-772.2</v>
          </cell>
        </row>
        <row r="748">
          <cell r="A748">
            <v>6</v>
          </cell>
          <cell r="D748" t="str">
            <v>1101000131</v>
          </cell>
          <cell r="E748" t="str">
            <v>קידי קיט י.ד.ע בע"מ</v>
          </cell>
          <cell r="F748">
            <v>0</v>
          </cell>
        </row>
        <row r="749">
          <cell r="A749">
            <v>6</v>
          </cell>
          <cell r="D749" t="str">
            <v>1101000140</v>
          </cell>
          <cell r="E749" t="str">
            <v>קייטרינג הנסיך</v>
          </cell>
          <cell r="F749">
            <v>0</v>
          </cell>
        </row>
        <row r="750">
          <cell r="A750">
            <v>6</v>
          </cell>
          <cell r="D750" t="str">
            <v>1101000159</v>
          </cell>
          <cell r="E750" t="str">
            <v>קוקטיילים וחלומות</v>
          </cell>
          <cell r="F750">
            <v>0</v>
          </cell>
        </row>
        <row r="751">
          <cell r="A751">
            <v>6</v>
          </cell>
          <cell r="D751" t="str">
            <v>1101000168</v>
          </cell>
          <cell r="E751" t="str">
            <v>מבוטל</v>
          </cell>
          <cell r="F751">
            <v>0</v>
          </cell>
        </row>
        <row r="752">
          <cell r="A752">
            <v>6</v>
          </cell>
          <cell r="B752">
            <v>8</v>
          </cell>
          <cell r="D752" t="str">
            <v>1101000177</v>
          </cell>
          <cell r="E752" t="str">
            <v>קוממי שלום</v>
          </cell>
          <cell r="F752">
            <v>-348.65000000000055</v>
          </cell>
        </row>
        <row r="753">
          <cell r="A753">
            <v>6</v>
          </cell>
          <cell r="B753">
            <v>8</v>
          </cell>
          <cell r="D753" t="str">
            <v>1101000186</v>
          </cell>
          <cell r="E753" t="str">
            <v>קניון שערי תקוה בע"מ</v>
          </cell>
          <cell r="F753">
            <v>-2787.85</v>
          </cell>
        </row>
        <row r="754">
          <cell r="A754">
            <v>6</v>
          </cell>
          <cell r="D754" t="str">
            <v>1101000195</v>
          </cell>
          <cell r="E754" t="str">
            <v>ק.ר.תכנון תשתיות בע"מ</v>
          </cell>
          <cell r="F754">
            <v>0</v>
          </cell>
        </row>
        <row r="755">
          <cell r="A755">
            <v>6</v>
          </cell>
          <cell r="B755">
            <v>8</v>
          </cell>
          <cell r="D755" t="str">
            <v>1101000207</v>
          </cell>
          <cell r="E755" t="str">
            <v>קמינצקי דניאל</v>
          </cell>
          <cell r="F755">
            <v>-9734.77</v>
          </cell>
        </row>
        <row r="756">
          <cell r="A756">
            <v>6</v>
          </cell>
          <cell r="D756" t="str">
            <v>1101000216</v>
          </cell>
          <cell r="E756" t="str">
            <v>מבוטל</v>
          </cell>
          <cell r="F756">
            <v>0</v>
          </cell>
        </row>
        <row r="757">
          <cell r="A757">
            <v>6</v>
          </cell>
          <cell r="D757" t="str">
            <v>1101000225</v>
          </cell>
          <cell r="E757" t="str">
            <v>קליין יוסי</v>
          </cell>
          <cell r="F757">
            <v>0</v>
          </cell>
        </row>
        <row r="758">
          <cell r="A758">
            <v>6</v>
          </cell>
          <cell r="B758">
            <v>8</v>
          </cell>
          <cell r="D758" t="str">
            <v>1101000234</v>
          </cell>
          <cell r="E758" t="str">
            <v>קונספט מטבחים בעמ</v>
          </cell>
          <cell r="F758">
            <v>-702</v>
          </cell>
        </row>
        <row r="759">
          <cell r="A759">
            <v>6</v>
          </cell>
          <cell r="D759" t="str">
            <v>1101000243</v>
          </cell>
          <cell r="E759" t="str">
            <v>קרמיכייף</v>
          </cell>
          <cell r="F759">
            <v>0</v>
          </cell>
        </row>
        <row r="760">
          <cell r="A760">
            <v>6</v>
          </cell>
          <cell r="D760" t="str">
            <v>1101000252</v>
          </cell>
          <cell r="E760" t="str">
            <v>קליק</v>
          </cell>
          <cell r="F760">
            <v>0</v>
          </cell>
        </row>
        <row r="761">
          <cell r="A761">
            <v>6</v>
          </cell>
          <cell r="B761">
            <v>8</v>
          </cell>
          <cell r="D761" t="str">
            <v>1101000261</v>
          </cell>
          <cell r="E761" t="str">
            <v>קלינגהופר טימור</v>
          </cell>
          <cell r="F761">
            <v>-2829</v>
          </cell>
        </row>
        <row r="762">
          <cell r="A762">
            <v>6</v>
          </cell>
          <cell r="D762" t="str">
            <v>1102000044</v>
          </cell>
          <cell r="E762" t="str">
            <v>רחל המלכה ה-1 בעמ</v>
          </cell>
          <cell r="F762">
            <v>0</v>
          </cell>
        </row>
        <row r="763">
          <cell r="A763">
            <v>6</v>
          </cell>
          <cell r="D763" t="str">
            <v>1102000053</v>
          </cell>
          <cell r="E763" t="str">
            <v>רובוטק טכנולוגיות בע"מ</v>
          </cell>
          <cell r="F763">
            <v>0</v>
          </cell>
        </row>
        <row r="764">
          <cell r="A764">
            <v>6</v>
          </cell>
          <cell r="D764" t="str">
            <v>1102000071</v>
          </cell>
          <cell r="E764" t="str">
            <v>ריטוב אהוד</v>
          </cell>
          <cell r="F764">
            <v>0</v>
          </cell>
        </row>
        <row r="765">
          <cell r="A765">
            <v>6</v>
          </cell>
          <cell r="B765">
            <v>8</v>
          </cell>
          <cell r="D765" t="str">
            <v>1102000110</v>
          </cell>
          <cell r="E765" t="str">
            <v>רובין דוד</v>
          </cell>
          <cell r="F765">
            <v>-4454.7299999999996</v>
          </cell>
        </row>
        <row r="766">
          <cell r="A766">
            <v>6</v>
          </cell>
          <cell r="B766">
            <v>8</v>
          </cell>
          <cell r="D766" t="str">
            <v>1102000138</v>
          </cell>
          <cell r="E766" t="str">
            <v>רון גל הסעות בע"מ</v>
          </cell>
          <cell r="F766">
            <v>-113477</v>
          </cell>
        </row>
        <row r="767">
          <cell r="A767">
            <v>6</v>
          </cell>
          <cell r="B767">
            <v>8</v>
          </cell>
          <cell r="D767" t="str">
            <v>1103000023</v>
          </cell>
          <cell r="E767" t="str">
            <v>שומרון איתן</v>
          </cell>
          <cell r="F767">
            <v>-3880</v>
          </cell>
        </row>
        <row r="768">
          <cell r="A768">
            <v>6</v>
          </cell>
          <cell r="D768" t="str">
            <v>1103000032</v>
          </cell>
          <cell r="E768" t="str">
            <v>שמיר ריהוט 29 בע"מ</v>
          </cell>
          <cell r="F768">
            <v>0</v>
          </cell>
        </row>
        <row r="769">
          <cell r="A769">
            <v>6</v>
          </cell>
          <cell r="B769">
            <v>8</v>
          </cell>
          <cell r="D769" t="str">
            <v>1103000050</v>
          </cell>
          <cell r="E769" t="str">
            <v>שדה יאיר</v>
          </cell>
          <cell r="F769">
            <v>-4700</v>
          </cell>
        </row>
        <row r="770">
          <cell r="A770">
            <v>6</v>
          </cell>
          <cell r="D770" t="str">
            <v>1103000069</v>
          </cell>
          <cell r="E770" t="str">
            <v>שחר קמאי</v>
          </cell>
          <cell r="F770">
            <v>0</v>
          </cell>
        </row>
        <row r="771">
          <cell r="A771">
            <v>6</v>
          </cell>
          <cell r="B771">
            <v>8</v>
          </cell>
          <cell r="D771" t="str">
            <v>1103000078</v>
          </cell>
          <cell r="E771" t="str">
            <v>ש.א.ג. שרותי רפואה</v>
          </cell>
          <cell r="F771">
            <v>-46269</v>
          </cell>
        </row>
        <row r="772">
          <cell r="A772">
            <v>6</v>
          </cell>
          <cell r="B772">
            <v>8</v>
          </cell>
          <cell r="D772" t="str">
            <v>1103000096</v>
          </cell>
          <cell r="E772" t="str">
            <v>ש.י.ר שלמה יבוא רכב בע"מ</v>
          </cell>
          <cell r="F772">
            <v>-912</v>
          </cell>
        </row>
        <row r="773">
          <cell r="A773">
            <v>6</v>
          </cell>
          <cell r="D773" t="str">
            <v>1103000108</v>
          </cell>
          <cell r="E773" t="str">
            <v>שא אמית ש.בר חב לשווק</v>
          </cell>
          <cell r="F773">
            <v>0</v>
          </cell>
        </row>
        <row r="774">
          <cell r="A774">
            <v>6</v>
          </cell>
          <cell r="D774" t="str">
            <v>1103000117</v>
          </cell>
          <cell r="E774" t="str">
            <v>שלומון אריה</v>
          </cell>
          <cell r="F774">
            <v>0</v>
          </cell>
        </row>
        <row r="775">
          <cell r="A775">
            <v>6</v>
          </cell>
          <cell r="D775" t="str">
            <v>1103000126</v>
          </cell>
          <cell r="E775" t="str">
            <v>שחם י.אריכא ובניו בע"מ</v>
          </cell>
          <cell r="F775">
            <v>0</v>
          </cell>
        </row>
        <row r="776">
          <cell r="A776">
            <v>6</v>
          </cell>
          <cell r="B776">
            <v>8</v>
          </cell>
          <cell r="D776" t="str">
            <v>1103000144</v>
          </cell>
          <cell r="E776" t="str">
            <v>שמרלינג סינכרו הנדסה</v>
          </cell>
          <cell r="F776">
            <v>-50000</v>
          </cell>
        </row>
        <row r="777">
          <cell r="A777">
            <v>6</v>
          </cell>
          <cell r="D777" t="str">
            <v>1103000153</v>
          </cell>
          <cell r="E777" t="str">
            <v>שטיחי סולטאני</v>
          </cell>
          <cell r="F777">
            <v>0</v>
          </cell>
        </row>
        <row r="778">
          <cell r="A778">
            <v>6</v>
          </cell>
          <cell r="D778" t="str">
            <v>1103000162</v>
          </cell>
          <cell r="E778" t="str">
            <v>משרד החקלאות</v>
          </cell>
          <cell r="F778">
            <v>0</v>
          </cell>
        </row>
        <row r="779">
          <cell r="A779">
            <v>6</v>
          </cell>
          <cell r="D779" t="str">
            <v>1103000171</v>
          </cell>
          <cell r="E779" t="str">
            <v>ש.י.אמריקן אוטו בע"מ</v>
          </cell>
          <cell r="F779">
            <v>0</v>
          </cell>
        </row>
        <row r="780">
          <cell r="A780">
            <v>6</v>
          </cell>
          <cell r="B780">
            <v>8</v>
          </cell>
          <cell r="D780" t="str">
            <v>1103000229</v>
          </cell>
          <cell r="E780" t="str">
            <v>שגיא עוז  בע"מ</v>
          </cell>
          <cell r="F780">
            <v>-374.4</v>
          </cell>
        </row>
        <row r="781">
          <cell r="A781">
            <v>6</v>
          </cell>
          <cell r="B781">
            <v>8</v>
          </cell>
          <cell r="D781" t="str">
            <v>1104000020</v>
          </cell>
          <cell r="E781" t="str">
            <v>תלתן ערכות למידב בעמ</v>
          </cell>
          <cell r="F781">
            <v>-5600</v>
          </cell>
        </row>
        <row r="782">
          <cell r="A782">
            <v>6</v>
          </cell>
          <cell r="B782">
            <v>8</v>
          </cell>
          <cell r="D782" t="str">
            <v>1104000039</v>
          </cell>
          <cell r="E782" t="str">
            <v>תיאטרון האגדות</v>
          </cell>
          <cell r="F782">
            <v>-730</v>
          </cell>
        </row>
        <row r="783">
          <cell r="A783">
            <v>6</v>
          </cell>
          <cell r="D783" t="str">
            <v>1104000048</v>
          </cell>
          <cell r="E783" t="str">
            <v>תדיראן_מוצרי צריכה</v>
          </cell>
          <cell r="F783">
            <v>0</v>
          </cell>
        </row>
        <row r="784">
          <cell r="A784">
            <v>6</v>
          </cell>
          <cell r="B784">
            <v>8</v>
          </cell>
          <cell r="D784" t="str">
            <v>1104000057</v>
          </cell>
          <cell r="E784" t="str">
            <v>יבמ גלובל סרוויסט בע"מ</v>
          </cell>
          <cell r="F784">
            <v>-3316.57</v>
          </cell>
        </row>
        <row r="785">
          <cell r="A785">
            <v>6</v>
          </cell>
          <cell r="D785" t="str">
            <v>1104000066</v>
          </cell>
          <cell r="E785" t="str">
            <v>תנה תעשיות בע"מ</v>
          </cell>
          <cell r="F785">
            <v>0</v>
          </cell>
        </row>
        <row r="786">
          <cell r="A786">
            <v>6</v>
          </cell>
          <cell r="D786" t="str">
            <v>1104000084</v>
          </cell>
          <cell r="E786" t="str">
            <v>תיאטרון בובות 'סטגדם</v>
          </cell>
          <cell r="F786">
            <v>0</v>
          </cell>
        </row>
        <row r="787">
          <cell r="A787">
            <v>6</v>
          </cell>
          <cell r="B787">
            <v>8</v>
          </cell>
          <cell r="D787" t="str">
            <v>1104000105</v>
          </cell>
          <cell r="E787" t="str">
            <v>תחנת דלק פארים בע"מ</v>
          </cell>
          <cell r="F787">
            <v>-878.68</v>
          </cell>
        </row>
        <row r="788">
          <cell r="A788">
            <v>6</v>
          </cell>
          <cell r="D788" t="str">
            <v>1104000178</v>
          </cell>
          <cell r="E788" t="str">
            <v>תמר</v>
          </cell>
          <cell r="F788">
            <v>0</v>
          </cell>
        </row>
        <row r="789">
          <cell r="A789">
            <v>6</v>
          </cell>
          <cell r="D789" t="str">
            <v>2000200031</v>
          </cell>
          <cell r="E789" t="str">
            <v>קופה קטנה נוער</v>
          </cell>
          <cell r="F789">
            <v>0</v>
          </cell>
        </row>
        <row r="790">
          <cell r="A790">
            <v>6</v>
          </cell>
          <cell r="B790">
            <v>1</v>
          </cell>
          <cell r="D790" t="str">
            <v>2000200040</v>
          </cell>
          <cell r="E790" t="str">
            <v>קופה קטנה ספריה</v>
          </cell>
          <cell r="F790">
            <v>300</v>
          </cell>
        </row>
        <row r="791">
          <cell r="A791">
            <v>6</v>
          </cell>
          <cell r="B791">
            <v>1</v>
          </cell>
          <cell r="D791" t="str">
            <v>2000200059</v>
          </cell>
          <cell r="E791" t="str">
            <v>קופה קטנה עתליה</v>
          </cell>
          <cell r="F791">
            <v>2661.14</v>
          </cell>
        </row>
        <row r="792">
          <cell r="A792">
            <v>6</v>
          </cell>
          <cell r="D792" t="str">
            <v>2000200077</v>
          </cell>
          <cell r="E792" t="str">
            <v>קופה קטנה בולים</v>
          </cell>
          <cell r="F792">
            <v>0</v>
          </cell>
        </row>
        <row r="793">
          <cell r="A793">
            <v>6</v>
          </cell>
          <cell r="D793" t="str">
            <v>2000200086</v>
          </cell>
          <cell r="E793" t="str">
            <v>ק. קטנה   חינוך</v>
          </cell>
          <cell r="F793">
            <v>0</v>
          </cell>
        </row>
        <row r="794">
          <cell r="A794">
            <v>6</v>
          </cell>
          <cell r="B794">
            <v>1</v>
          </cell>
          <cell r="D794" t="str">
            <v>2000200095</v>
          </cell>
          <cell r="E794" t="str">
            <v>דמי מחזור מה יפית</v>
          </cell>
          <cell r="F794">
            <v>1000</v>
          </cell>
        </row>
        <row r="795">
          <cell r="A795">
            <v>6</v>
          </cell>
          <cell r="D795" t="str">
            <v>2000200107</v>
          </cell>
          <cell r="E795" t="str">
            <v>קופה קטנה מעון</v>
          </cell>
          <cell r="F795">
            <v>0</v>
          </cell>
        </row>
        <row r="796">
          <cell r="A796">
            <v>6</v>
          </cell>
          <cell r="D796" t="str">
            <v>2000300016</v>
          </cell>
          <cell r="E796" t="str">
            <v>רשות הדואר</v>
          </cell>
          <cell r="F796">
            <v>0</v>
          </cell>
        </row>
        <row r="797">
          <cell r="A797">
            <v>6</v>
          </cell>
          <cell r="D797" t="str">
            <v>2000400028</v>
          </cell>
          <cell r="E797" t="str">
            <v>מרכז השלטון המקומי</v>
          </cell>
          <cell r="F797">
            <v>0</v>
          </cell>
        </row>
        <row r="798">
          <cell r="A798">
            <v>6</v>
          </cell>
          <cell r="D798" t="str">
            <v>2000400037</v>
          </cell>
          <cell r="E798" t="str">
            <v>משרד הבטחון</v>
          </cell>
          <cell r="F798">
            <v>0</v>
          </cell>
        </row>
        <row r="799">
          <cell r="A799">
            <v>6</v>
          </cell>
          <cell r="D799" t="str">
            <v>2000400046</v>
          </cell>
          <cell r="E799" t="str">
            <v>משרד האוצר</v>
          </cell>
          <cell r="F799">
            <v>0</v>
          </cell>
        </row>
        <row r="800">
          <cell r="A800">
            <v>6</v>
          </cell>
          <cell r="B800">
            <v>2</v>
          </cell>
          <cell r="D800" t="str">
            <v>2000400055</v>
          </cell>
          <cell r="E800" t="str">
            <v>משטרת ישראל</v>
          </cell>
          <cell r="F800">
            <v>21000</v>
          </cell>
        </row>
        <row r="801">
          <cell r="A801">
            <v>6</v>
          </cell>
          <cell r="B801">
            <v>2</v>
          </cell>
          <cell r="D801" t="str">
            <v>2000400064</v>
          </cell>
          <cell r="E801" t="str">
            <v>משרד העבודה והרווחה</v>
          </cell>
          <cell r="F801">
            <v>64951</v>
          </cell>
        </row>
        <row r="802">
          <cell r="A802">
            <v>6</v>
          </cell>
          <cell r="B802">
            <v>2</v>
          </cell>
          <cell r="D802" t="str">
            <v>2000400073</v>
          </cell>
          <cell r="E802" t="str">
            <v>משרד החינוך</v>
          </cell>
          <cell r="F802">
            <v>708233.99</v>
          </cell>
        </row>
        <row r="803">
          <cell r="A803">
            <v>6</v>
          </cell>
          <cell r="D803" t="str">
            <v>2000400082</v>
          </cell>
          <cell r="E803" t="str">
            <v>משר הפנים</v>
          </cell>
          <cell r="F803">
            <v>0</v>
          </cell>
        </row>
        <row r="804">
          <cell r="A804">
            <v>6</v>
          </cell>
          <cell r="B804">
            <v>2</v>
          </cell>
          <cell r="D804" t="str">
            <v>2000400091</v>
          </cell>
          <cell r="E804" t="str">
            <v>משרד העבודה</v>
          </cell>
          <cell r="F804">
            <v>4851</v>
          </cell>
        </row>
        <row r="805">
          <cell r="A805">
            <v>6</v>
          </cell>
          <cell r="B805">
            <v>2</v>
          </cell>
          <cell r="D805" t="str">
            <v>2000400103</v>
          </cell>
          <cell r="E805" t="str">
            <v>משרד התחבורה</v>
          </cell>
          <cell r="F805">
            <v>2808</v>
          </cell>
        </row>
        <row r="806">
          <cell r="A806">
            <v>6</v>
          </cell>
          <cell r="B806">
            <v>2</v>
          </cell>
          <cell r="D806" t="str">
            <v>2000400206</v>
          </cell>
          <cell r="E806" t="str">
            <v>מנהל מקרקעי ישראל</v>
          </cell>
          <cell r="F806">
            <v>132</v>
          </cell>
        </row>
        <row r="807">
          <cell r="A807">
            <v>6</v>
          </cell>
          <cell r="B807">
            <v>8</v>
          </cell>
          <cell r="D807" t="str">
            <v>2000500012</v>
          </cell>
          <cell r="E807" t="str">
            <v>הוצאות לשלם</v>
          </cell>
          <cell r="F807">
            <v>-20000</v>
          </cell>
        </row>
        <row r="808">
          <cell r="A808">
            <v>6</v>
          </cell>
          <cell r="B808">
            <v>2</v>
          </cell>
          <cell r="D808" t="str">
            <v>2000900014</v>
          </cell>
          <cell r="E808" t="str">
            <v>צהל מנהל תשלומים</v>
          </cell>
          <cell r="F808">
            <v>4139.8599999999997</v>
          </cell>
        </row>
        <row r="809">
          <cell r="A809">
            <v>6</v>
          </cell>
          <cell r="B809">
            <v>205</v>
          </cell>
          <cell r="D809" t="str">
            <v>2200000040</v>
          </cell>
          <cell r="E809" t="str">
            <v>גרעון מ 8891</v>
          </cell>
          <cell r="F809">
            <v>311859.42</v>
          </cell>
        </row>
        <row r="810">
          <cell r="A810">
            <v>6</v>
          </cell>
          <cell r="B810">
            <v>8</v>
          </cell>
          <cell r="D810" t="str">
            <v>7777777737</v>
          </cell>
          <cell r="E810" t="str">
            <v>ספקים זכאים</v>
          </cell>
          <cell r="F810">
            <v>-43434.22</v>
          </cell>
        </row>
        <row r="811">
          <cell r="A811">
            <v>7</v>
          </cell>
          <cell r="B811">
            <v>201</v>
          </cell>
          <cell r="D811" t="str">
            <v>1100020083</v>
          </cell>
          <cell r="E811" t="str">
            <v>עו"ד גולדס</v>
          </cell>
          <cell r="F811">
            <v>30504</v>
          </cell>
        </row>
        <row r="812">
          <cell r="A812">
            <v>7</v>
          </cell>
          <cell r="B812">
            <v>201</v>
          </cell>
          <cell r="D812" t="str">
            <v>1100030082</v>
          </cell>
          <cell r="E812" t="str">
            <v>החזר שכ"ט  עו"ד</v>
          </cell>
          <cell r="F812">
            <v>-30504</v>
          </cell>
        </row>
        <row r="813">
          <cell r="A813">
            <v>8</v>
          </cell>
          <cell r="B813">
            <v>8</v>
          </cell>
          <cell r="D813" t="str">
            <v>9999990004</v>
          </cell>
          <cell r="E813" t="str">
            <v>ספקים נכוי במקור</v>
          </cell>
          <cell r="F813">
            <v>-12708</v>
          </cell>
        </row>
        <row r="814">
          <cell r="A814">
            <v>9</v>
          </cell>
          <cell r="D814" t="str">
            <v>0000009910</v>
          </cell>
          <cell r="E814" t="str">
            <v>מרכז קרן הלוואות</v>
          </cell>
          <cell r="F814">
            <v>1917381.58</v>
          </cell>
        </row>
        <row r="815">
          <cell r="A815">
            <v>9</v>
          </cell>
          <cell r="D815" t="str">
            <v>1100010019</v>
          </cell>
          <cell r="E815" t="str">
            <v>בנה"פ 10006151 קרן</v>
          </cell>
          <cell r="F815">
            <v>0</v>
          </cell>
        </row>
        <row r="816">
          <cell r="A816">
            <v>9</v>
          </cell>
          <cell r="D816" t="str">
            <v>1100010028</v>
          </cell>
          <cell r="E816" t="str">
            <v>בנה"פ 10006151 ריב</v>
          </cell>
          <cell r="F816">
            <v>0</v>
          </cell>
        </row>
        <row r="817">
          <cell r="A817">
            <v>9</v>
          </cell>
          <cell r="D817" t="str">
            <v>1100010037</v>
          </cell>
          <cell r="E817" t="str">
            <v>בנה"פ 10006151 הצמ</v>
          </cell>
          <cell r="F817">
            <v>0</v>
          </cell>
        </row>
        <row r="818">
          <cell r="A818">
            <v>9</v>
          </cell>
          <cell r="D818" t="str">
            <v>1100020018</v>
          </cell>
          <cell r="E818" t="str">
            <v>בנה"פ 31107 קרן</v>
          </cell>
          <cell r="F818">
            <v>-61948.17</v>
          </cell>
        </row>
        <row r="819">
          <cell r="A819">
            <v>9</v>
          </cell>
          <cell r="D819" t="str">
            <v>1100020027</v>
          </cell>
          <cell r="E819" t="str">
            <v>בנה"פ 31107 ריבית</v>
          </cell>
          <cell r="F819">
            <v>0</v>
          </cell>
        </row>
        <row r="820">
          <cell r="A820">
            <v>9</v>
          </cell>
          <cell r="D820" t="str">
            <v>1100020036</v>
          </cell>
          <cell r="E820" t="str">
            <v>בנה"פ 31107 הצמדה</v>
          </cell>
          <cell r="F820">
            <v>0</v>
          </cell>
        </row>
        <row r="821">
          <cell r="A821">
            <v>9</v>
          </cell>
          <cell r="D821" t="str">
            <v>1100030017</v>
          </cell>
          <cell r="E821" t="str">
            <v>בנה"פ 20006151 קרן</v>
          </cell>
          <cell r="F821">
            <v>-734264.21</v>
          </cell>
        </row>
        <row r="822">
          <cell r="A822">
            <v>9</v>
          </cell>
          <cell r="D822" t="str">
            <v>1100030026</v>
          </cell>
          <cell r="E822" t="str">
            <v>בנה"פ 20006151 ריב</v>
          </cell>
          <cell r="F822">
            <v>0</v>
          </cell>
        </row>
        <row r="823">
          <cell r="A823">
            <v>9</v>
          </cell>
          <cell r="D823" t="str">
            <v>1100030035</v>
          </cell>
          <cell r="E823" t="str">
            <v>בנה"פ 20006151 הצמ</v>
          </cell>
          <cell r="F823">
            <v>0</v>
          </cell>
        </row>
        <row r="824">
          <cell r="A824">
            <v>9</v>
          </cell>
          <cell r="D824" t="str">
            <v>1100040016</v>
          </cell>
          <cell r="E824" t="str">
            <v>בנ"הפ  40006151</v>
          </cell>
          <cell r="F824">
            <v>-251324.21</v>
          </cell>
        </row>
        <row r="825">
          <cell r="A825">
            <v>9</v>
          </cell>
          <cell r="D825" t="str">
            <v>1100040025</v>
          </cell>
          <cell r="E825" t="str">
            <v>בנה"פ  40006151</v>
          </cell>
          <cell r="F825">
            <v>0</v>
          </cell>
        </row>
        <row r="826">
          <cell r="A826">
            <v>9</v>
          </cell>
          <cell r="D826" t="str">
            <v>1100040034</v>
          </cell>
          <cell r="E826" t="str">
            <v>בנה"פ  40006151</v>
          </cell>
          <cell r="F826">
            <v>0</v>
          </cell>
        </row>
        <row r="827">
          <cell r="A827">
            <v>9</v>
          </cell>
          <cell r="D827" t="str">
            <v>1100050015</v>
          </cell>
          <cell r="E827" t="str">
            <v>בנה"פ  50006151</v>
          </cell>
          <cell r="F827">
            <v>-289634.86</v>
          </cell>
        </row>
        <row r="828">
          <cell r="A828">
            <v>9</v>
          </cell>
          <cell r="D828" t="str">
            <v>1100050024</v>
          </cell>
          <cell r="E828" t="str">
            <v>בנה"פ  50006151</v>
          </cell>
          <cell r="F828">
            <v>0</v>
          </cell>
        </row>
        <row r="829">
          <cell r="A829">
            <v>9</v>
          </cell>
          <cell r="D829" t="str">
            <v>1100050033</v>
          </cell>
          <cell r="E829" t="str">
            <v>בנה"פ  50006151</v>
          </cell>
          <cell r="F829">
            <v>0</v>
          </cell>
        </row>
        <row r="830">
          <cell r="A830">
            <v>9</v>
          </cell>
          <cell r="D830" t="str">
            <v>2100010016</v>
          </cell>
          <cell r="E830" t="str">
            <v>טפחות 11838  קרן</v>
          </cell>
          <cell r="F830">
            <v>-204310.66</v>
          </cell>
        </row>
        <row r="831">
          <cell r="A831">
            <v>9</v>
          </cell>
          <cell r="D831" t="str">
            <v>2100010025</v>
          </cell>
          <cell r="E831" t="str">
            <v>טפחות 11838 ריבית</v>
          </cell>
          <cell r="F831">
            <v>0</v>
          </cell>
        </row>
        <row r="832">
          <cell r="A832">
            <v>9</v>
          </cell>
          <cell r="D832" t="str">
            <v>2100010034</v>
          </cell>
          <cell r="E832" t="str">
            <v>טפחות 11838 הצמדה</v>
          </cell>
          <cell r="F832">
            <v>0</v>
          </cell>
        </row>
        <row r="833">
          <cell r="A833">
            <v>9</v>
          </cell>
          <cell r="D833" t="str">
            <v>3100010013</v>
          </cell>
          <cell r="E833" t="str">
            <v>קרן בל"ל  3954</v>
          </cell>
          <cell r="F833">
            <v>-157500.31</v>
          </cell>
        </row>
        <row r="834">
          <cell r="A834">
            <v>9</v>
          </cell>
          <cell r="D834" t="str">
            <v>3100010022</v>
          </cell>
          <cell r="E834" t="str">
            <v>ריבית בל"ל  3954</v>
          </cell>
          <cell r="F834">
            <v>0</v>
          </cell>
        </row>
        <row r="835">
          <cell r="A835">
            <v>9</v>
          </cell>
          <cell r="D835" t="str">
            <v>3100010031</v>
          </cell>
          <cell r="E835" t="str">
            <v>הצמדה בל"ל  3954</v>
          </cell>
          <cell r="F835">
            <v>0</v>
          </cell>
        </row>
        <row r="836">
          <cell r="A836">
            <v>9</v>
          </cell>
          <cell r="D836" t="str">
            <v>3100020012</v>
          </cell>
          <cell r="E836" t="str">
            <v>קרן בלל  2954</v>
          </cell>
          <cell r="F836">
            <v>-218400</v>
          </cell>
        </row>
        <row r="837">
          <cell r="A837">
            <v>9</v>
          </cell>
          <cell r="D837" t="str">
            <v>3100020021</v>
          </cell>
          <cell r="E837" t="str">
            <v>ריבית בלל  2954</v>
          </cell>
          <cell r="F837">
            <v>0</v>
          </cell>
        </row>
        <row r="838">
          <cell r="A838">
            <v>9</v>
          </cell>
          <cell r="D838" t="str">
            <v>3100020030</v>
          </cell>
          <cell r="E838" t="str">
            <v>הצמדה בלל  2954</v>
          </cell>
          <cell r="F838">
            <v>0</v>
          </cell>
        </row>
      </sheetData>
      <sheetData sheetId="20">
        <row r="1">
          <cell r="M1">
            <v>0</v>
          </cell>
          <cell r="N1" t="str">
            <v xml:space="preserve"> (עודף)גרעון בשנת הדו"ח  (ביאור 4) </v>
          </cell>
          <cell r="S1" t="str">
            <v>מספר</v>
          </cell>
          <cell r="T1" t="str">
            <v>שם התב''ר</v>
          </cell>
          <cell r="U1" t="str">
            <v>סכום</v>
          </cell>
          <cell r="W1" t="str">
            <v>מספר</v>
          </cell>
          <cell r="X1" t="str">
            <v>שם התב''ר</v>
          </cell>
          <cell r="Y1" t="str">
            <v>סכום</v>
          </cell>
        </row>
        <row r="2">
          <cell r="B2">
            <v>12</v>
          </cell>
          <cell r="H2" t="str">
            <v>31 בדצמבר 2001</v>
          </cell>
          <cell r="I2" t="str">
            <v>31 בדצמבר</v>
          </cell>
          <cell r="M2">
            <v>1</v>
          </cell>
          <cell r="N2" t="str">
            <v>מזומנים בבנקים ובקופה</v>
          </cell>
          <cell r="S2" t="str">
            <v>&gt;0</v>
          </cell>
          <cell r="U2" t="str">
            <v>&lt;0</v>
          </cell>
          <cell r="W2" t="str">
            <v>&gt;0</v>
          </cell>
          <cell r="Y2" t="str">
            <v>&gt;0</v>
          </cell>
        </row>
        <row r="3">
          <cell r="B3">
            <v>31</v>
          </cell>
          <cell r="M3">
            <v>2</v>
          </cell>
          <cell r="N3" t="str">
            <v>משרדי ממשלה ורשויות מקומיות</v>
          </cell>
        </row>
        <row r="4">
          <cell r="M4">
            <v>3</v>
          </cell>
          <cell r="N4" t="str">
            <v>עובדים-מקדמות</v>
          </cell>
        </row>
        <row r="5">
          <cell r="M5">
            <v>4</v>
          </cell>
          <cell r="N5" t="str">
            <v>השקעות במימון קרנות מתוקצבות</v>
          </cell>
        </row>
        <row r="6">
          <cell r="M6">
            <v>5</v>
          </cell>
          <cell r="N6" t="str">
            <v>משיכות יתר</v>
          </cell>
        </row>
        <row r="7">
          <cell r="M7">
            <v>6</v>
          </cell>
          <cell r="N7" t="str">
            <v>מוסדות בגין ניכויים משכר ונילוות</v>
          </cell>
        </row>
        <row r="8">
          <cell r="M8">
            <v>7</v>
          </cell>
          <cell r="N8" t="str">
            <v>עובדים</v>
          </cell>
        </row>
        <row r="9">
          <cell r="M9">
            <v>8</v>
          </cell>
          <cell r="N9" t="str">
            <v>ספקים, קבלנים ונותני שרותים</v>
          </cell>
        </row>
        <row r="10">
          <cell r="M10">
            <v>9</v>
          </cell>
          <cell r="N10" t="str">
            <v>קרן לעבודות פיתוח (ביאור 7)</v>
          </cell>
        </row>
        <row r="11">
          <cell r="M11">
            <v>10</v>
          </cell>
          <cell r="N11" t="str">
            <v>גרעונות זמניים בתקציב הבלתי רגיל</v>
          </cell>
        </row>
        <row r="12">
          <cell r="M12">
            <v>11</v>
          </cell>
          <cell r="N12" t="str">
            <v>עודפים זמניים בתקציב הבלתי רגיל</v>
          </cell>
        </row>
        <row r="13">
          <cell r="M13">
            <v>12</v>
          </cell>
          <cell r="N13" t="str">
            <v/>
          </cell>
        </row>
        <row r="14">
          <cell r="M14">
            <v>13</v>
          </cell>
          <cell r="N14" t="str">
            <v/>
          </cell>
        </row>
        <row r="15">
          <cell r="M15">
            <v>14</v>
          </cell>
          <cell r="N15" t="str">
            <v/>
          </cell>
        </row>
        <row r="16">
          <cell r="M16">
            <v>15</v>
          </cell>
          <cell r="N16" t="str">
            <v/>
          </cell>
        </row>
        <row r="17">
          <cell r="M17">
            <v>16</v>
          </cell>
          <cell r="N17" t="str">
            <v/>
          </cell>
        </row>
        <row r="18">
          <cell r="M18">
            <v>17</v>
          </cell>
          <cell r="N18" t="str">
            <v/>
          </cell>
        </row>
        <row r="19">
          <cell r="M19">
            <v>18</v>
          </cell>
          <cell r="N19" t="str">
            <v/>
          </cell>
        </row>
        <row r="20">
          <cell r="M20">
            <v>19</v>
          </cell>
          <cell r="N20" t="str">
            <v/>
          </cell>
        </row>
        <row r="21">
          <cell r="M21">
            <v>20</v>
          </cell>
          <cell r="N21" t="str">
            <v/>
          </cell>
        </row>
        <row r="22">
          <cell r="M22">
            <v>21</v>
          </cell>
          <cell r="N22" t="str">
            <v/>
          </cell>
        </row>
        <row r="23">
          <cell r="M23">
            <v>22</v>
          </cell>
          <cell r="N23" t="str">
            <v/>
          </cell>
        </row>
        <row r="24">
          <cell r="M24">
            <v>23</v>
          </cell>
          <cell r="N24" t="str">
            <v>קרן מים</v>
          </cell>
        </row>
        <row r="25">
          <cell r="M25">
            <v>24</v>
          </cell>
          <cell r="N25" t="str">
            <v>קרן היטל כבישים</v>
          </cell>
        </row>
        <row r="26">
          <cell r="M26">
            <v>25</v>
          </cell>
          <cell r="N26" t="str">
            <v/>
          </cell>
        </row>
        <row r="27">
          <cell r="M27">
            <v>26</v>
          </cell>
          <cell r="N27" t="str">
            <v>גרעונות זמניים בתקציב הבלתי רגיל</v>
          </cell>
        </row>
        <row r="28">
          <cell r="M28">
            <v>27</v>
          </cell>
          <cell r="N28" t="str">
            <v/>
          </cell>
        </row>
        <row r="29">
          <cell r="M29">
            <v>28</v>
          </cell>
          <cell r="N29" t="str">
            <v/>
          </cell>
        </row>
        <row r="30">
          <cell r="M30">
            <v>29</v>
          </cell>
          <cell r="N30" t="str">
            <v/>
          </cell>
        </row>
        <row r="31">
          <cell r="M31">
            <v>30</v>
          </cell>
          <cell r="N31" t="str">
            <v>עודפים זמניים בתקציב הבלתי רגיל</v>
          </cell>
        </row>
        <row r="32">
          <cell r="M32">
            <v>31</v>
          </cell>
          <cell r="N32" t="str">
            <v/>
          </cell>
        </row>
        <row r="33">
          <cell r="M33">
            <v>32</v>
          </cell>
          <cell r="N33" t="str">
            <v/>
          </cell>
        </row>
        <row r="34">
          <cell r="M34">
            <v>33</v>
          </cell>
          <cell r="N34" t="str">
            <v/>
          </cell>
        </row>
        <row r="35">
          <cell r="M35">
            <v>34</v>
          </cell>
          <cell r="N35" t="str">
            <v/>
          </cell>
        </row>
        <row r="36">
          <cell r="M36">
            <v>35</v>
          </cell>
          <cell r="N36" t="str">
            <v>הלוואה לזמן קצר</v>
          </cell>
        </row>
        <row r="37">
          <cell r="M37">
            <v>36</v>
          </cell>
          <cell r="N37" t="str">
            <v>רשויות מקומיות ומוסדות אחרים</v>
          </cell>
        </row>
        <row r="38">
          <cell r="M38">
            <v>37</v>
          </cell>
          <cell r="N38" t="str">
            <v/>
          </cell>
        </row>
        <row r="39">
          <cell r="M39">
            <v>38</v>
          </cell>
          <cell r="N39" t="str">
            <v/>
          </cell>
        </row>
        <row r="40">
          <cell r="M40">
            <v>39</v>
          </cell>
          <cell r="N40" t="str">
            <v/>
          </cell>
        </row>
        <row r="41">
          <cell r="M41">
            <v>40</v>
          </cell>
          <cell r="N41" t="str">
            <v/>
          </cell>
        </row>
      </sheetData>
      <sheetData sheetId="21" refreshError="1"/>
      <sheetData sheetId="22">
        <row r="12">
          <cell r="B12" t="str">
            <v>המתן עד לסיום בנית הפרוטים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אזן"/>
      <sheetName val="מאזן+פקודות "/>
      <sheetName val="תמצית תקציב"/>
      <sheetName val="תמצית תקציב +פקודות"/>
      <sheetName val="פ. נוספות"/>
      <sheetName val="פ. נוספות (2)"/>
      <sheetName val="פירוט תברים "/>
      <sheetName val="תברים"/>
      <sheetName val="ריכוז תקבולים תברים"/>
      <sheetName val="דוח גביה"/>
      <sheetName val="דוח גביה-מאזן"/>
      <sheetName val="תעריף ארנונה"/>
      <sheetName val="שכר ומשרות"/>
      <sheetName val="ביצוע לפי רבעון "/>
      <sheetName val="משתנ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ארנונה כללית</v>
          </cell>
        </row>
        <row r="3">
          <cell r="B3" t="str">
            <v>הכנסות ממכירת מים</v>
          </cell>
        </row>
        <row r="4">
          <cell r="B4" t="str">
            <v>עצמיות חינוך</v>
          </cell>
        </row>
        <row r="5">
          <cell r="B5" t="str">
            <v>עצמיות רווחה</v>
          </cell>
        </row>
        <row r="6">
          <cell r="B6" t="str">
            <v>עצמיות אחר</v>
          </cell>
        </row>
        <row r="7">
          <cell r="B7" t="str">
            <v>תקבולים ממשרד החינוך</v>
          </cell>
        </row>
        <row r="8">
          <cell r="B8" t="str">
            <v>תקבולים ממשרד הרווחה</v>
          </cell>
        </row>
        <row r="9">
          <cell r="B9" t="str">
            <v>תקבולים ממשלתיים אחרים</v>
          </cell>
        </row>
        <row r="10">
          <cell r="B10" t="str">
            <v>מענק כללי לאיזון</v>
          </cell>
        </row>
        <row r="11">
          <cell r="B11" t="str">
            <v>מענקים מיועדים</v>
          </cell>
        </row>
        <row r="12">
          <cell r="B12" t="str">
            <v>תקבולים אחרים</v>
          </cell>
        </row>
        <row r="13">
          <cell r="B13" t="str">
            <v>כיסוי ממקורות הרשות בשנים הבאות</v>
          </cell>
        </row>
        <row r="14">
          <cell r="B14" t="str">
            <v>מענק לכיסוי גרעון מצטבר</v>
          </cell>
        </row>
        <row r="15">
          <cell r="B15" t="str">
            <v>הנחות בארנונה (הכנסות)</v>
          </cell>
        </row>
        <row r="16">
          <cell r="B16" t="str">
            <v>הוצאות שכר כללי</v>
          </cell>
        </row>
        <row r="17">
          <cell r="B17" t="str">
            <v>פעולות כלליות</v>
          </cell>
        </row>
        <row r="18">
          <cell r="B18" t="str">
            <v>הוצאות רכישת מים</v>
          </cell>
        </row>
        <row r="19">
          <cell r="B19" t="str">
            <v>שכר עובדי חינוך</v>
          </cell>
        </row>
        <row r="20">
          <cell r="B20" t="str">
            <v>פעולות חינוך</v>
          </cell>
        </row>
        <row r="21">
          <cell r="B21" t="str">
            <v>שכר עובדי רווחה</v>
          </cell>
        </row>
        <row r="22">
          <cell r="B22" t="str">
            <v>פעולות רווחה</v>
          </cell>
        </row>
        <row r="23">
          <cell r="B23" t="str">
            <v>סה"כ רווחה</v>
          </cell>
        </row>
        <row r="24">
          <cell r="B24" t="str">
            <v>פרעון מלוות מים וביוב</v>
          </cell>
        </row>
        <row r="25">
          <cell r="B25" t="str">
            <v>פרעון מלוות אחרות</v>
          </cell>
        </row>
        <row r="26">
          <cell r="B26" t="str">
            <v>סה"כ פרעון מלוות</v>
          </cell>
        </row>
        <row r="27">
          <cell r="B27" t="str">
            <v>הוצאות מימון</v>
          </cell>
        </row>
        <row r="28">
          <cell r="B28" t="str">
            <v>העברות והוצאות חד פעמיות</v>
          </cell>
        </row>
        <row r="29">
          <cell r="B29" t="str">
            <v>העברה לכיסוי גרעון מצטבר</v>
          </cell>
        </row>
        <row r="30">
          <cell r="B30" t="str">
            <v>הנחות בארנונה (הוצאות)</v>
          </cell>
        </row>
        <row r="31">
          <cell r="B31" t="str">
            <v>נכסים נזילים: קופה ובנקים</v>
          </cell>
        </row>
        <row r="32">
          <cell r="B32" t="str">
            <v>הכנסות מתוקצבות שטרם התקבלו</v>
          </cell>
        </row>
        <row r="33">
          <cell r="B33" t="str">
            <v>חייבים - תשלומים לא מתוקצבים</v>
          </cell>
        </row>
        <row r="34">
          <cell r="B34" t="str">
            <v>השקעות מיועדות לכסוי קרן לעבודות פיתוח</v>
          </cell>
        </row>
        <row r="35">
          <cell r="B35" t="str">
            <v>השקעות במימון קרנות מתוקצבות</v>
          </cell>
        </row>
        <row r="36">
          <cell r="B36" t="str">
            <v>גרעון לראשית השנה</v>
          </cell>
        </row>
        <row r="37">
          <cell r="B37" t="str">
            <v>סכום שהתקבל להקטנת הגרעון (במינוס) (1)</v>
          </cell>
        </row>
        <row r="38">
          <cell r="B38" t="str">
            <v>גרעון (עודף) שוטף בתקופת הדוח</v>
          </cell>
        </row>
        <row r="39">
          <cell r="B39" t="str">
            <v>גרעונות (עודפים) סופיים בתב"רים</v>
          </cell>
        </row>
        <row r="40">
          <cell r="B40" t="str">
            <v>סכום שהתקבל להקטנת הגרעון הסופי בתבר"ים (במינוס) (2)</v>
          </cell>
        </row>
        <row r="41">
          <cell r="B41" t="str">
            <v>גרעונות  זמניים</v>
          </cell>
        </row>
        <row r="42">
          <cell r="B42" t="str">
            <v>עודפים זמניים</v>
          </cell>
        </row>
        <row r="43">
          <cell r="B43" t="str">
            <v>בנקים: משיכות יתר והלוואות</v>
          </cell>
        </row>
        <row r="44">
          <cell r="B44" t="str">
            <v>משרדי ממשלה</v>
          </cell>
        </row>
        <row r="45">
          <cell r="B45" t="str">
            <v>מוסדות שכר - הוצאות מתוקצבות שטרם שולמו</v>
          </cell>
        </row>
        <row r="46">
          <cell r="B46" t="str">
            <v>ספקים וזכאים (*) - הוצאות מתוקצבות שטרם שולמו</v>
          </cell>
        </row>
        <row r="47">
          <cell r="B47" t="str">
            <v>פקדונות, הכנסות מראש ואחרים</v>
          </cell>
        </row>
        <row r="48">
          <cell r="B48" t="str">
            <v>קרנות בלתי מתוקצבות (3)</v>
          </cell>
        </row>
        <row r="49">
          <cell r="B49" t="str">
            <v>קרנות מתוקצבות</v>
          </cell>
        </row>
        <row r="50">
          <cell r="B50" t="str">
            <v>עודף לראשית השנה</v>
          </cell>
        </row>
        <row r="51">
          <cell r="B51" t="str">
            <v>עודף (גרעון) בתקופת הדוח</v>
          </cell>
        </row>
        <row r="52">
          <cell r="B52" t="str">
            <v>העברת עודפי שנים קודמות לתקציב הרגיל  (במינוס)</v>
          </cell>
        </row>
        <row r="53">
          <cell r="B53" t="str">
            <v>עודפי מימון זמניים</v>
          </cell>
        </row>
        <row r="54">
          <cell r="B54" t="str">
            <v>גרעונות מימון זמניים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אזן"/>
      <sheetName val="מאזן+פקודות "/>
      <sheetName val="תמצית תקציב"/>
      <sheetName val="תמצית תקציב +פקודות"/>
      <sheetName val="פ. נוספות"/>
      <sheetName val="ריכוז תקבולים תברים"/>
      <sheetName val="תברים "/>
      <sheetName val="פירוט תברים"/>
      <sheetName val="שכר ומשרות "/>
      <sheetName val="דוח גביה"/>
      <sheetName val="תעריף ארנונה"/>
      <sheetName val="ביצוע לפי רבעון "/>
      <sheetName val="משתנ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ארנונה כללית</v>
          </cell>
        </row>
        <row r="3">
          <cell r="B3" t="str">
            <v>הכנסות ממכירת מים</v>
          </cell>
        </row>
        <row r="4">
          <cell r="B4" t="str">
            <v>עצמיות חינוך</v>
          </cell>
        </row>
        <row r="5">
          <cell r="B5" t="str">
            <v>עצמיות רווחה</v>
          </cell>
        </row>
        <row r="6">
          <cell r="B6" t="str">
            <v>עצמיות אחר</v>
          </cell>
        </row>
        <row r="7">
          <cell r="B7" t="str">
            <v>תקבולים ממשרד החינוך</v>
          </cell>
        </row>
        <row r="8">
          <cell r="B8" t="str">
            <v>תקבולים ממשרד הרווחה</v>
          </cell>
        </row>
        <row r="9">
          <cell r="B9" t="str">
            <v>תקבולים ממשלתיים אחרים</v>
          </cell>
        </row>
        <row r="10">
          <cell r="B10" t="str">
            <v>מענק כללי לאיזון</v>
          </cell>
        </row>
        <row r="11">
          <cell r="B11" t="str">
            <v>מענקים מיועדים</v>
          </cell>
        </row>
        <row r="12">
          <cell r="B12" t="str">
            <v>תקבולים אחרים</v>
          </cell>
        </row>
        <row r="13">
          <cell r="B13" t="str">
            <v>הכנסות ח"פ ובגין שנים קודמות</v>
          </cell>
        </row>
        <row r="14">
          <cell r="B14" t="str">
            <v>כיסוי ממקורות הרשות בשנים הבאות</v>
          </cell>
        </row>
        <row r="15">
          <cell r="B15" t="str">
            <v>מענק לכיסוי גרעון מצטבר</v>
          </cell>
        </row>
        <row r="16">
          <cell r="B16" t="str">
            <v>הנחות בארנונה (הכנסות)</v>
          </cell>
        </row>
        <row r="17">
          <cell r="B17" t="str">
            <v>הוצאות שכר כללי</v>
          </cell>
        </row>
        <row r="18">
          <cell r="B18" t="str">
            <v>פעולות כלליות</v>
          </cell>
        </row>
        <row r="19">
          <cell r="B19" t="str">
            <v>הוצאות רכישת מים</v>
          </cell>
        </row>
        <row r="20">
          <cell r="B20" t="str">
            <v>שכר עובדי חינוך</v>
          </cell>
        </row>
        <row r="21">
          <cell r="B21" t="str">
            <v>פעולות חינוך</v>
          </cell>
        </row>
        <row r="22">
          <cell r="B22" t="str">
            <v>שכר עובדי רווחה</v>
          </cell>
        </row>
        <row r="23">
          <cell r="B23" t="str">
            <v>פעולות רווחה</v>
          </cell>
        </row>
        <row r="24">
          <cell r="B24" t="str">
            <v>סה"כ רווחה</v>
          </cell>
        </row>
        <row r="25">
          <cell r="B25" t="str">
            <v>פרעון מלוות מים וביוב</v>
          </cell>
        </row>
        <row r="26">
          <cell r="B26" t="str">
            <v>פרעון מלוות אחרות</v>
          </cell>
        </row>
        <row r="27">
          <cell r="B27" t="str">
            <v>סה"כ פרעון מלוות</v>
          </cell>
        </row>
        <row r="28">
          <cell r="B28" t="str">
            <v>הוצאות מימון</v>
          </cell>
        </row>
        <row r="29">
          <cell r="B29" t="str">
            <v>העברות והוצאות חד פעמיות</v>
          </cell>
        </row>
        <row r="30">
          <cell r="B30" t="str">
            <v>העברה לכיסוי גרעון מצטבר</v>
          </cell>
        </row>
        <row r="31">
          <cell r="B31" t="str">
            <v>הנחות בארנונה (הוצאות)</v>
          </cell>
        </row>
        <row r="32">
          <cell r="B32" t="str">
            <v>נכסים נזילים: קופה ובנקים</v>
          </cell>
        </row>
        <row r="33">
          <cell r="B33" t="str">
            <v>הכנסות מתוקצבות שטרם התקבלו</v>
          </cell>
        </row>
        <row r="34">
          <cell r="B34" t="str">
            <v>חייבים - תשלומים לא מתוקצבים</v>
          </cell>
        </row>
        <row r="35">
          <cell r="B35" t="str">
            <v>השקעות מיועדות לכסוי קרן לעבודות פיתוח</v>
          </cell>
        </row>
        <row r="36">
          <cell r="B36" t="str">
            <v>השקעות במימון קרנות מתוקצבות</v>
          </cell>
        </row>
        <row r="37">
          <cell r="B37" t="str">
            <v>גרעון לראשית השנה</v>
          </cell>
        </row>
        <row r="38">
          <cell r="B38" t="str">
            <v>סכום שהתקבל להקטנת הגרעון (במינוס) (1)</v>
          </cell>
        </row>
        <row r="39">
          <cell r="B39" t="str">
            <v>גרעון (עודף) שוטף בתקופת הדוח</v>
          </cell>
        </row>
        <row r="40">
          <cell r="B40" t="str">
            <v>גרעונות סופיים בתב"רים</v>
          </cell>
        </row>
        <row r="41">
          <cell r="B41" t="str">
            <v>סכום שהתקבל להקטנת הגרעון הסופי בתבר"ים (במינוס) (2)</v>
          </cell>
        </row>
        <row r="42">
          <cell r="B42" t="str">
            <v>גרעונות מימון זמניים</v>
          </cell>
        </row>
        <row r="43">
          <cell r="B43" t="str">
            <v>עודפי מימון זמניים</v>
          </cell>
        </row>
        <row r="44">
          <cell r="B44" t="str">
            <v>בנקים: משיכות יתר והלוואות</v>
          </cell>
        </row>
        <row r="45">
          <cell r="B45" t="str">
            <v>משרדי ממשלה</v>
          </cell>
        </row>
        <row r="46">
          <cell r="B46" t="str">
            <v>מוסדות שכר - הוצאות מתוקצבות שטרם שולמו</v>
          </cell>
        </row>
        <row r="47">
          <cell r="B47" t="str">
            <v>ספקים וזכאים (*) - הוצאות מתוקצבות שטרם שולמו</v>
          </cell>
        </row>
        <row r="48">
          <cell r="B48" t="str">
            <v>פקדונות, הכנסות מראש ואחרים</v>
          </cell>
        </row>
        <row r="49">
          <cell r="B49" t="str">
            <v>קרנות בלתי מתוקצבות (3)</v>
          </cell>
        </row>
        <row r="50">
          <cell r="B50" t="str">
            <v>קרנות מתוקצבות</v>
          </cell>
        </row>
        <row r="51">
          <cell r="B51" t="str">
            <v>עודף לראשית השנה</v>
          </cell>
        </row>
        <row r="52">
          <cell r="B52" t="str">
            <v>עודף (גרעון) בתקופת הדוח</v>
          </cell>
        </row>
        <row r="53">
          <cell r="B53" t="str">
            <v>העברת עודפי שנים קודמות לתקציב הרגיל  (במינוס)</v>
          </cell>
        </row>
        <row r="54">
          <cell r="B54" t="str">
            <v>עודפים  זמניים</v>
          </cell>
        </row>
        <row r="55">
          <cell r="B55" t="str">
            <v>גרעונות  זמניים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ופס1"/>
      <sheetName val="טופס1 +פקודות"/>
      <sheetName val="טופס2"/>
      <sheetName val="טופס2 +פקודות"/>
      <sheetName val="פקודות נוספות"/>
      <sheetName val="טופס3"/>
      <sheetName val="תברים "/>
      <sheetName val="תקבולים-תברים"/>
      <sheetName val="דוח גביה"/>
      <sheetName val="טופס 6   "/>
      <sheetName val="שכר ומשרות"/>
      <sheetName val="ביצוע לפי רבעון"/>
      <sheetName val="ביצוע לפי רבעון (2)"/>
      <sheetName val="בדיקות לוגיות"/>
      <sheetName val="משתנ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ופס1"/>
      <sheetName val="טופס1 +פקודות"/>
      <sheetName val="טופס2"/>
      <sheetName val="טופס2 +פקודות"/>
      <sheetName val="פקודות נוספות"/>
      <sheetName val="טופס3"/>
      <sheetName val="תברים"/>
      <sheetName val="תקבולים-תברים"/>
      <sheetName val="דוח גביה"/>
      <sheetName val="טופס 6   "/>
      <sheetName val="טופס 7"/>
      <sheetName val="שכר גבוהה"/>
      <sheetName val="שכר לפי דרוגים"/>
      <sheetName val="ביצוע לפי רבעון"/>
      <sheetName val="בדיקות לוגיות"/>
      <sheetName val="בירורים "/>
      <sheetName val="משתנים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>
        <row r="73">
          <cell r="A73">
            <v>1</v>
          </cell>
          <cell r="B73" t="str">
            <v>62  מינהל כספי</v>
          </cell>
          <cell r="C73">
            <v>2213</v>
          </cell>
          <cell r="D73">
            <v>0</v>
          </cell>
          <cell r="E73">
            <v>0</v>
          </cell>
          <cell r="F73">
            <v>717</v>
          </cell>
          <cell r="G73">
            <v>717</v>
          </cell>
          <cell r="H73">
            <v>717</v>
          </cell>
          <cell r="I73">
            <v>717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</v>
          </cell>
          <cell r="B74" t="str">
            <v xml:space="preserve">72  שמירה וביטחון </v>
          </cell>
          <cell r="C74">
            <v>200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1</v>
          </cell>
          <cell r="B75" t="str">
            <v>הנדסה 73</v>
          </cell>
          <cell r="C75">
            <v>250</v>
          </cell>
          <cell r="D75">
            <v>85</v>
          </cell>
          <cell r="E75">
            <v>186</v>
          </cell>
          <cell r="F75">
            <v>135</v>
          </cell>
          <cell r="G75">
            <v>35</v>
          </cell>
          <cell r="H75">
            <v>220</v>
          </cell>
          <cell r="I75">
            <v>221</v>
          </cell>
          <cell r="J75">
            <v>0</v>
          </cell>
          <cell r="K75">
            <v>1</v>
          </cell>
          <cell r="L75">
            <v>-1</v>
          </cell>
        </row>
        <row r="76">
          <cell r="A76">
            <v>12</v>
          </cell>
          <cell r="B76" t="str">
            <v>74 נכסים ציבורים</v>
          </cell>
          <cell r="C76">
            <v>11807</v>
          </cell>
          <cell r="D76">
            <v>8972</v>
          </cell>
          <cell r="E76">
            <v>12827</v>
          </cell>
          <cell r="F76">
            <v>2258</v>
          </cell>
          <cell r="G76">
            <v>2294</v>
          </cell>
          <cell r="H76">
            <v>11230</v>
          </cell>
          <cell r="I76">
            <v>15121</v>
          </cell>
          <cell r="J76">
            <v>300</v>
          </cell>
          <cell r="K76">
            <v>4191</v>
          </cell>
          <cell r="L76">
            <v>-3891</v>
          </cell>
        </row>
        <row r="77">
          <cell r="A77">
            <v>4</v>
          </cell>
          <cell r="B77" t="str">
            <v>81 חינוך</v>
          </cell>
          <cell r="C77">
            <v>19408</v>
          </cell>
          <cell r="D77">
            <v>18788</v>
          </cell>
          <cell r="E77">
            <v>17716</v>
          </cell>
          <cell r="F77">
            <v>2207</v>
          </cell>
          <cell r="G77">
            <v>2576</v>
          </cell>
          <cell r="H77">
            <v>20995</v>
          </cell>
          <cell r="I77">
            <v>20292</v>
          </cell>
          <cell r="J77">
            <v>1557</v>
          </cell>
          <cell r="K77">
            <v>854</v>
          </cell>
          <cell r="L77">
            <v>703</v>
          </cell>
        </row>
        <row r="78">
          <cell r="A78">
            <v>2</v>
          </cell>
          <cell r="B78" t="str">
            <v>תרבות  82</v>
          </cell>
          <cell r="C78">
            <v>9540</v>
          </cell>
          <cell r="D78">
            <v>10121</v>
          </cell>
          <cell r="E78">
            <v>9317</v>
          </cell>
          <cell r="F78">
            <v>230</v>
          </cell>
          <cell r="G78">
            <v>0</v>
          </cell>
          <cell r="H78">
            <v>10351</v>
          </cell>
          <cell r="I78">
            <v>9317</v>
          </cell>
          <cell r="J78">
            <v>1240</v>
          </cell>
          <cell r="K78">
            <v>206</v>
          </cell>
          <cell r="L78">
            <v>1034</v>
          </cell>
        </row>
        <row r="79">
          <cell r="A79">
            <v>1</v>
          </cell>
          <cell r="B79" t="str">
            <v>רווחה 84</v>
          </cell>
          <cell r="C79">
            <v>1027</v>
          </cell>
          <cell r="D79">
            <v>1889</v>
          </cell>
          <cell r="E79">
            <v>1348</v>
          </cell>
          <cell r="F79">
            <v>0</v>
          </cell>
          <cell r="G79">
            <v>0</v>
          </cell>
          <cell r="H79">
            <v>1889</v>
          </cell>
          <cell r="I79">
            <v>1348</v>
          </cell>
          <cell r="J79">
            <v>541</v>
          </cell>
          <cell r="K79">
            <v>0</v>
          </cell>
          <cell r="L79">
            <v>541</v>
          </cell>
        </row>
        <row r="80">
          <cell r="A80">
            <v>1</v>
          </cell>
          <cell r="B80" t="str">
            <v>91 מיים</v>
          </cell>
          <cell r="C80">
            <v>500</v>
          </cell>
          <cell r="D80">
            <v>500</v>
          </cell>
          <cell r="E80">
            <v>1513</v>
          </cell>
          <cell r="F80">
            <v>0</v>
          </cell>
          <cell r="G80">
            <v>395</v>
          </cell>
          <cell r="H80">
            <v>500</v>
          </cell>
          <cell r="I80">
            <v>1908</v>
          </cell>
          <cell r="J80">
            <v>0</v>
          </cell>
          <cell r="K80">
            <v>1408</v>
          </cell>
          <cell r="L80">
            <v>-1408</v>
          </cell>
        </row>
        <row r="81">
          <cell r="A81">
            <v>2</v>
          </cell>
          <cell r="B81" t="str">
            <v>97 ביוב</v>
          </cell>
          <cell r="C81">
            <v>1450</v>
          </cell>
          <cell r="D81">
            <v>1200</v>
          </cell>
          <cell r="E81">
            <v>1200</v>
          </cell>
          <cell r="F81">
            <v>22</v>
          </cell>
          <cell r="G81">
            <v>41</v>
          </cell>
          <cell r="H81">
            <v>1222</v>
          </cell>
          <cell r="I81">
            <v>1241</v>
          </cell>
          <cell r="J81">
            <v>0</v>
          </cell>
          <cell r="K81">
            <v>19</v>
          </cell>
          <cell r="L81">
            <v>-19</v>
          </cell>
        </row>
        <row r="82">
          <cell r="A82">
            <v>25</v>
          </cell>
          <cell r="C82">
            <v>46395</v>
          </cell>
          <cell r="D82">
            <v>41555</v>
          </cell>
          <cell r="E82">
            <v>44107</v>
          </cell>
          <cell r="F82">
            <v>5569</v>
          </cell>
          <cell r="G82">
            <v>6058</v>
          </cell>
          <cell r="H82">
            <v>47124</v>
          </cell>
          <cell r="I82">
            <v>50165</v>
          </cell>
          <cell r="J82">
            <v>3638</v>
          </cell>
          <cell r="K82">
            <v>6679</v>
          </cell>
          <cell r="L82">
            <v>-3041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ופס1"/>
      <sheetName val="טופס1 +פקודות"/>
      <sheetName val="טופס2"/>
      <sheetName val="טופס2 +פקודות"/>
      <sheetName val="פקודות נוספות"/>
      <sheetName val="טופס3"/>
      <sheetName val="תברים"/>
      <sheetName val="תקבולים-תברים"/>
      <sheetName val="דוח גביה"/>
      <sheetName val="טופס 6   "/>
      <sheetName val="טופס 7"/>
      <sheetName val="ביצוע לפי רבעון"/>
      <sheetName val="משתנים"/>
      <sheetName val="בדיקות לוגיו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B1" t="str">
            <v xml:space="preserve">ארנונה כללית </v>
          </cell>
        </row>
        <row r="2">
          <cell r="B2" t="str">
            <v>מפעל המים</v>
          </cell>
        </row>
        <row r="3">
          <cell r="B3" t="str">
            <v>יתר עצמיות</v>
          </cell>
        </row>
        <row r="4">
          <cell r="B4" t="str">
            <v>תקבולים ממשרד החינוך</v>
          </cell>
        </row>
        <row r="5">
          <cell r="B5" t="str">
            <v>תקבולים ממשרד הרווחה</v>
          </cell>
        </row>
        <row r="6">
          <cell r="B6" t="str">
            <v>מענק כללי לאיזון</v>
          </cell>
        </row>
        <row r="7">
          <cell r="B7" t="str">
            <v>מענק רזרבה</v>
          </cell>
        </row>
        <row r="8">
          <cell r="B8" t="str">
            <v>מענק מותנה</v>
          </cell>
        </row>
        <row r="9">
          <cell r="B9" t="str">
            <v>מענק מיועד</v>
          </cell>
        </row>
        <row r="10">
          <cell r="B10" t="str">
            <v>תקבולים ממשלתיים אחרים</v>
          </cell>
        </row>
        <row r="11">
          <cell r="B11" t="str">
            <v>הנחות ארנונה</v>
          </cell>
        </row>
        <row r="12">
          <cell r="B12" t="str">
            <v>הלוואות לאיזון</v>
          </cell>
        </row>
        <row r="13">
          <cell r="B13" t="str">
            <v>מקרנות לאיזון התקציב</v>
          </cell>
        </row>
        <row r="14">
          <cell r="B14" t="str">
            <v>מענק לכיסוי גרעון</v>
          </cell>
        </row>
        <row r="15">
          <cell r="B15" t="str">
            <v>שכר כללי</v>
          </cell>
        </row>
        <row r="16">
          <cell r="B16" t="str">
            <v>פעולות כלליות</v>
          </cell>
        </row>
        <row r="17">
          <cell r="B17" t="str">
            <v>מפעל המים/הוצאות</v>
          </cell>
        </row>
        <row r="18">
          <cell r="B18" t="str">
            <v>שכר עובדי חינוך</v>
          </cell>
        </row>
        <row r="19">
          <cell r="B19" t="str">
            <v>פעולות חינוך</v>
          </cell>
        </row>
        <row r="20">
          <cell r="B20" t="str">
            <v>שכר עובדי רווחה</v>
          </cell>
        </row>
        <row r="21">
          <cell r="B21" t="str">
            <v>פעולות רווחה</v>
          </cell>
        </row>
        <row r="22">
          <cell r="B22" t="str">
            <v>פרעון מלוות</v>
          </cell>
        </row>
        <row r="23">
          <cell r="B23" t="str">
            <v>הוצאות מימון</v>
          </cell>
        </row>
        <row r="24">
          <cell r="B24" t="str">
            <v>הנחות ארנונה/הוצאה</v>
          </cell>
        </row>
        <row r="25">
          <cell r="B25" t="str">
            <v>הוצאה מותנת ברזרבה</v>
          </cell>
        </row>
        <row r="26">
          <cell r="B26" t="str">
            <v>הוצאה לכיסוי גרעון</v>
          </cell>
        </row>
        <row r="27">
          <cell r="B27" t="str">
            <v>קופה ובנקים</v>
          </cell>
        </row>
        <row r="28">
          <cell r="B28" t="str">
            <v>הכנסות מתוקצבות שטרם נתקבלו</v>
          </cell>
        </row>
        <row r="29">
          <cell r="B29" t="str">
            <v>חייבים תשלומים לא מתוקצבים</v>
          </cell>
        </row>
        <row r="30">
          <cell r="B30" t="str">
            <v>גרעונות בתקציב הרגיל</v>
          </cell>
        </row>
        <row r="31">
          <cell r="B31" t="str">
            <v>גרעון לראשית השנה</v>
          </cell>
        </row>
        <row r="32">
          <cell r="B32" t="str">
            <v>סכום להקטנת הגרעון</v>
          </cell>
        </row>
        <row r="33">
          <cell r="B33" t="str">
            <v>גרעון בתקופת הדו"ח</v>
          </cell>
        </row>
        <row r="34">
          <cell r="B34" t="str">
            <v>גרעונות סופיים בתב"רים</v>
          </cell>
        </row>
        <row r="35">
          <cell r="B35" t="str">
            <v>גרעונות זמניים בתב"רים</v>
          </cell>
        </row>
        <row r="36">
          <cell r="B36" t="str">
            <v>עודפים זמניים בתב"רים</v>
          </cell>
        </row>
        <row r="37">
          <cell r="B37" t="str">
            <v>משיכות יתר והלוואות</v>
          </cell>
        </row>
        <row r="38">
          <cell r="B38" t="str">
            <v xml:space="preserve">קרן לעבודות פיתוח </v>
          </cell>
        </row>
        <row r="39">
          <cell r="B39" t="str">
            <v>עודפים סופיים בתב"רים</v>
          </cell>
        </row>
        <row r="40">
          <cell r="B40" t="str">
            <v>עובדים ומוסדות שכר</v>
          </cell>
        </row>
        <row r="41">
          <cell r="B41" t="str">
            <v>ספקים וזכאים</v>
          </cell>
        </row>
        <row r="42">
          <cell r="B42" t="str">
            <v>עודף זמני בתב"רים</v>
          </cell>
        </row>
        <row r="43">
          <cell r="B43" t="str">
            <v>גרעון זמני בתב"רים</v>
          </cell>
        </row>
        <row r="44">
          <cell r="B44" t="str">
            <v>ארנונה מראש/הכנסות מראש</v>
          </cell>
        </row>
      </sheetData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מקורות ושימושים"/>
      <sheetName val="נספח 1"/>
      <sheetName val="באורים"/>
      <sheetName val="תקציב פרקים שנה קודמת"/>
      <sheetName val="תקציב פרקים"/>
      <sheetName val="תקציב סעיפים שנה קודמת"/>
      <sheetName val="תקציב סעיפים"/>
      <sheetName val="גרף1"/>
      <sheetName val="גרף2"/>
      <sheetName val="תבר 1"/>
      <sheetName val="תבר 2"/>
      <sheetName val="תקציב + תבר"/>
      <sheetName val="גביה"/>
      <sheetName val="פרוטים"/>
      <sheetName val="פרוטים_תבר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2000</v>
          </cell>
        </row>
      </sheetData>
      <sheetData sheetId="2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אזן"/>
      <sheetName val="מאזן+פקודות "/>
      <sheetName val="תמצית תקציב"/>
      <sheetName val="תמצית תקציב +פקודות"/>
      <sheetName val="פ. נוספות"/>
      <sheetName val="פירוט תברים "/>
      <sheetName val="תברים"/>
      <sheetName val="ריכוז תקבולים תברים"/>
      <sheetName val="דוח גביה"/>
      <sheetName val="תעריף ארנונה"/>
      <sheetName val="שכר ומשרות"/>
      <sheetName val="ביצוע לפי רבעון "/>
      <sheetName val="משתנ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ארנונה כללית</v>
          </cell>
        </row>
        <row r="3">
          <cell r="B3" t="str">
            <v>הכנסות ממכירת מים</v>
          </cell>
        </row>
        <row r="4">
          <cell r="B4" t="str">
            <v>עצמיות חינוך</v>
          </cell>
        </row>
        <row r="5">
          <cell r="B5" t="str">
            <v>עצמיות רווחה</v>
          </cell>
        </row>
        <row r="6">
          <cell r="B6" t="str">
            <v>עצמיות אחר</v>
          </cell>
        </row>
        <row r="7">
          <cell r="B7" t="str">
            <v>תקבולים ממשרד החינוך</v>
          </cell>
        </row>
        <row r="8">
          <cell r="B8" t="str">
            <v>תקבולים ממשרד הרווחה</v>
          </cell>
        </row>
        <row r="9">
          <cell r="B9" t="str">
            <v>תקבולים ממשלתיים אחרים</v>
          </cell>
        </row>
        <row r="10">
          <cell r="B10" t="str">
            <v>מענק כללי לאיזון</v>
          </cell>
        </row>
        <row r="11">
          <cell r="B11" t="str">
            <v>מענקים מיועדים</v>
          </cell>
        </row>
        <row r="12">
          <cell r="B12" t="str">
            <v>תקבולים אחרים</v>
          </cell>
        </row>
        <row r="13">
          <cell r="B13" t="str">
            <v>כיסוי ממקורות הרשות בשנים הבאות</v>
          </cell>
        </row>
        <row r="14">
          <cell r="B14" t="str">
            <v>מענק לכיסוי גרעון מצטבר</v>
          </cell>
        </row>
        <row r="15">
          <cell r="B15" t="str">
            <v>הנחות בארנונה (הכנסות)</v>
          </cell>
        </row>
        <row r="16">
          <cell r="B16" t="str">
            <v>הוצאות שכר כללי</v>
          </cell>
        </row>
        <row r="17">
          <cell r="B17" t="str">
            <v>פעולות כלליות</v>
          </cell>
        </row>
        <row r="18">
          <cell r="B18" t="str">
            <v>הוצאות רכישת מים</v>
          </cell>
        </row>
        <row r="19">
          <cell r="B19" t="str">
            <v>שכר עובדי חינוך</v>
          </cell>
        </row>
        <row r="20">
          <cell r="B20" t="str">
            <v>פעולות חינוך</v>
          </cell>
        </row>
        <row r="21">
          <cell r="B21" t="str">
            <v>שכר עובדי רווחה</v>
          </cell>
        </row>
        <row r="22">
          <cell r="B22" t="str">
            <v>פעולות רווחה</v>
          </cell>
        </row>
        <row r="23">
          <cell r="B23" t="str">
            <v>סה"כ רווחה</v>
          </cell>
        </row>
        <row r="24">
          <cell r="B24" t="str">
            <v>פרעון מלוות מים וביוב</v>
          </cell>
        </row>
        <row r="25">
          <cell r="B25" t="str">
            <v>פרעון מלוות אחרות</v>
          </cell>
        </row>
        <row r="26">
          <cell r="B26" t="str">
            <v>סה"כ פרעון מלוות</v>
          </cell>
        </row>
        <row r="27">
          <cell r="B27" t="str">
            <v>הוצאות מימון</v>
          </cell>
        </row>
        <row r="28">
          <cell r="B28" t="str">
            <v>העברות והוצאות חד פעמיות</v>
          </cell>
        </row>
        <row r="29">
          <cell r="B29" t="str">
            <v>העברה לכיסוי גרעון מצטבר</v>
          </cell>
        </row>
        <row r="30">
          <cell r="B30" t="str">
            <v>הנחות בארנונה (הוצאות)</v>
          </cell>
        </row>
        <row r="31">
          <cell r="B31" t="str">
            <v>נכסים נזילים: קופה ובנקים</v>
          </cell>
        </row>
        <row r="32">
          <cell r="B32" t="str">
            <v>הכנסות מתוקצבות שטרם התקבלו</v>
          </cell>
        </row>
        <row r="33">
          <cell r="B33" t="str">
            <v>חייבים - תשלומים לא מתוקצבים</v>
          </cell>
        </row>
        <row r="34">
          <cell r="B34" t="str">
            <v>השקעות מיועדות לכסוי קרן לעבודות פיתוח</v>
          </cell>
        </row>
        <row r="35">
          <cell r="B35" t="str">
            <v>השקעות במימון קרנות מתוקצבות</v>
          </cell>
        </row>
        <row r="36">
          <cell r="B36" t="str">
            <v>גרעון לראשית השנה</v>
          </cell>
        </row>
        <row r="37">
          <cell r="B37" t="str">
            <v>סכום שהתקבל להקטנת הגרעון (במינוס) (1)</v>
          </cell>
        </row>
        <row r="38">
          <cell r="B38" t="str">
            <v>גרעון (עודף) שוטף בתקופת הדוח</v>
          </cell>
        </row>
        <row r="39">
          <cell r="B39" t="str">
            <v>גרעונות (עודפים) סופיים בתב"רים</v>
          </cell>
        </row>
        <row r="40">
          <cell r="B40" t="str">
            <v>סכום שהתקבל להקטנת הגרעון הסופי בתבר"ים (במינוס) (2)</v>
          </cell>
        </row>
        <row r="41">
          <cell r="B41" t="str">
            <v>גרעונות  זמניים</v>
          </cell>
        </row>
        <row r="42">
          <cell r="B42" t="str">
            <v>עודפים זמניים</v>
          </cell>
        </row>
        <row r="43">
          <cell r="B43" t="str">
            <v>בנקים: משיכות יתר והלוואות</v>
          </cell>
        </row>
        <row r="44">
          <cell r="B44" t="str">
            <v>משרדי ממשלה</v>
          </cell>
        </row>
        <row r="45">
          <cell r="B45" t="str">
            <v>מוסדות שכר - הוצאות מתוקצבות שטרם שולמו</v>
          </cell>
        </row>
        <row r="46">
          <cell r="B46" t="str">
            <v>ספקים וזכאים (*) - הוצאות מתוקצבות שטרם שולמו</v>
          </cell>
        </row>
        <row r="47">
          <cell r="B47" t="str">
            <v>פקדונות, הכנסות מראש ואחרים</v>
          </cell>
        </row>
        <row r="48">
          <cell r="B48" t="str">
            <v>קרנות בלתי מתוקצבות (3)</v>
          </cell>
        </row>
        <row r="49">
          <cell r="B49" t="str">
            <v>קרנות מתוקצבות</v>
          </cell>
        </row>
        <row r="50">
          <cell r="B50" t="str">
            <v>עודף לראשית השנה</v>
          </cell>
        </row>
        <row r="51">
          <cell r="B51" t="str">
            <v>עודף (גרעון) בתקופת הדוח</v>
          </cell>
        </row>
        <row r="52">
          <cell r="B52" t="str">
            <v>העברת עודפי שנים קודמות לתקציב הרגיל  (במינוס)</v>
          </cell>
        </row>
        <row r="53">
          <cell r="B53" t="str">
            <v>עודפי מימון זמניים</v>
          </cell>
        </row>
        <row r="54">
          <cell r="B54" t="str">
            <v>גרעונות מימון זמניים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ופס1"/>
      <sheetName val="טופס1 +פקודות"/>
      <sheetName val="טופס2"/>
      <sheetName val="טופס2 +פקודות"/>
      <sheetName val="פקודות נוספות"/>
      <sheetName val="טופס3"/>
      <sheetName val="תברים"/>
      <sheetName val="תקבולים-תברים"/>
      <sheetName val="דוח גביה"/>
      <sheetName val="טופס 6   "/>
      <sheetName val="טופס 7"/>
      <sheetName val="בדיקות לוגיות"/>
      <sheetName val="בירורים "/>
      <sheetName val="משתני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06">
          <cell r="A106">
            <v>1</v>
          </cell>
          <cell r="B106" t="str">
            <v>61 מינהל כללי</v>
          </cell>
          <cell r="C106">
            <v>0</v>
          </cell>
          <cell r="D106">
            <v>0</v>
          </cell>
          <cell r="E106">
            <v>24</v>
          </cell>
          <cell r="F106">
            <v>0</v>
          </cell>
          <cell r="G106">
            <v>-23</v>
          </cell>
          <cell r="H106">
            <v>0</v>
          </cell>
          <cell r="I106">
            <v>1</v>
          </cell>
          <cell r="J106">
            <v>0</v>
          </cell>
          <cell r="K106">
            <v>1</v>
          </cell>
          <cell r="L106">
            <v>-1</v>
          </cell>
        </row>
        <row r="107">
          <cell r="A107">
            <v>1</v>
          </cell>
          <cell r="B107" t="str">
            <v>62  מינהל כספי</v>
          </cell>
          <cell r="C107">
            <v>100</v>
          </cell>
          <cell r="D107">
            <v>100</v>
          </cell>
          <cell r="E107">
            <v>110</v>
          </cell>
          <cell r="F107">
            <v>0</v>
          </cell>
          <cell r="G107">
            <v>0</v>
          </cell>
          <cell r="H107">
            <v>100</v>
          </cell>
          <cell r="I107">
            <v>110</v>
          </cell>
          <cell r="J107">
            <v>0</v>
          </cell>
          <cell r="K107">
            <v>10</v>
          </cell>
          <cell r="L107">
            <v>-10</v>
          </cell>
        </row>
        <row r="108">
          <cell r="A108">
            <v>1</v>
          </cell>
          <cell r="B108" t="str">
            <v>71 תברואה</v>
          </cell>
          <cell r="C108">
            <v>730</v>
          </cell>
          <cell r="D108">
            <v>746</v>
          </cell>
          <cell r="E108">
            <v>850</v>
          </cell>
          <cell r="F108">
            <v>35</v>
          </cell>
          <cell r="G108">
            <v>44</v>
          </cell>
          <cell r="H108">
            <v>781</v>
          </cell>
          <cell r="I108">
            <v>894</v>
          </cell>
          <cell r="J108">
            <v>0</v>
          </cell>
          <cell r="K108">
            <v>113</v>
          </cell>
          <cell r="L108">
            <v>-113</v>
          </cell>
        </row>
        <row r="109">
          <cell r="A109">
            <v>2</v>
          </cell>
          <cell r="B109" t="str">
            <v xml:space="preserve">72  שמירה וביטחון </v>
          </cell>
          <cell r="C109">
            <v>40</v>
          </cell>
          <cell r="D109">
            <v>0</v>
          </cell>
          <cell r="E109">
            <v>24</v>
          </cell>
          <cell r="F109">
            <v>180</v>
          </cell>
          <cell r="G109">
            <v>276</v>
          </cell>
          <cell r="H109">
            <v>180</v>
          </cell>
          <cell r="I109">
            <v>300</v>
          </cell>
          <cell r="J109">
            <v>0</v>
          </cell>
          <cell r="K109">
            <v>120</v>
          </cell>
          <cell r="L109">
            <v>-120</v>
          </cell>
        </row>
        <row r="110">
          <cell r="A110">
            <v>24</v>
          </cell>
          <cell r="B110" t="str">
            <v>74 נכסים ציבורים</v>
          </cell>
          <cell r="C110">
            <v>31124</v>
          </cell>
          <cell r="D110">
            <v>29657</v>
          </cell>
          <cell r="E110">
            <v>32894</v>
          </cell>
          <cell r="F110">
            <v>2466</v>
          </cell>
          <cell r="G110">
            <v>2303</v>
          </cell>
          <cell r="H110">
            <v>32123</v>
          </cell>
          <cell r="I110">
            <v>35197</v>
          </cell>
          <cell r="J110">
            <v>669</v>
          </cell>
          <cell r="K110">
            <v>3743</v>
          </cell>
          <cell r="L110">
            <v>-3074</v>
          </cell>
        </row>
        <row r="111">
          <cell r="A111">
            <v>10</v>
          </cell>
          <cell r="B111" t="str">
            <v>81 חינוך</v>
          </cell>
          <cell r="C111">
            <v>23475</v>
          </cell>
          <cell r="D111">
            <v>21882</v>
          </cell>
          <cell r="E111">
            <v>24044</v>
          </cell>
          <cell r="F111">
            <v>1182</v>
          </cell>
          <cell r="G111">
            <v>978</v>
          </cell>
          <cell r="H111">
            <v>23064</v>
          </cell>
          <cell r="I111">
            <v>25022</v>
          </cell>
          <cell r="J111">
            <v>81</v>
          </cell>
          <cell r="K111">
            <v>2039</v>
          </cell>
          <cell r="L111">
            <v>-1958</v>
          </cell>
        </row>
        <row r="112">
          <cell r="A112">
            <v>8</v>
          </cell>
          <cell r="B112" t="str">
            <v>תרבות  82</v>
          </cell>
          <cell r="C112">
            <v>29728</v>
          </cell>
          <cell r="D112">
            <v>23083</v>
          </cell>
          <cell r="E112">
            <v>23309</v>
          </cell>
          <cell r="F112">
            <v>1117</v>
          </cell>
          <cell r="G112">
            <v>1235</v>
          </cell>
          <cell r="H112">
            <v>24200</v>
          </cell>
          <cell r="I112">
            <v>24544</v>
          </cell>
          <cell r="J112">
            <v>532</v>
          </cell>
          <cell r="K112">
            <v>876</v>
          </cell>
          <cell r="L112">
            <v>-344</v>
          </cell>
        </row>
        <row r="113">
          <cell r="A113">
            <v>2</v>
          </cell>
          <cell r="B113" t="str">
            <v>83  בריאות</v>
          </cell>
          <cell r="C113">
            <v>1353</v>
          </cell>
          <cell r="D113">
            <v>1094</v>
          </cell>
          <cell r="E113">
            <v>1746</v>
          </cell>
          <cell r="F113">
            <v>235</v>
          </cell>
          <cell r="G113">
            <v>155</v>
          </cell>
          <cell r="H113">
            <v>1329</v>
          </cell>
          <cell r="I113">
            <v>1901</v>
          </cell>
          <cell r="J113">
            <v>0</v>
          </cell>
          <cell r="K113">
            <v>572</v>
          </cell>
          <cell r="L113">
            <v>-572</v>
          </cell>
        </row>
        <row r="114">
          <cell r="A114">
            <v>2</v>
          </cell>
          <cell r="B114" t="str">
            <v>רווחה 84</v>
          </cell>
          <cell r="C114">
            <v>2351</v>
          </cell>
          <cell r="D114">
            <v>991</v>
          </cell>
          <cell r="E114">
            <v>1307</v>
          </cell>
          <cell r="F114">
            <v>226</v>
          </cell>
          <cell r="G114">
            <v>226</v>
          </cell>
          <cell r="H114">
            <v>1217</v>
          </cell>
          <cell r="I114">
            <v>1533</v>
          </cell>
          <cell r="J114">
            <v>0</v>
          </cell>
          <cell r="K114">
            <v>316</v>
          </cell>
          <cell r="L114">
            <v>-316</v>
          </cell>
        </row>
        <row r="115">
          <cell r="A115">
            <v>2</v>
          </cell>
          <cell r="B115" t="str">
            <v>91 מיים</v>
          </cell>
          <cell r="C115">
            <v>8800</v>
          </cell>
          <cell r="D115">
            <v>12142</v>
          </cell>
          <cell r="E115">
            <v>13471</v>
          </cell>
          <cell r="F115">
            <v>748</v>
          </cell>
          <cell r="G115">
            <v>1002</v>
          </cell>
          <cell r="H115">
            <v>12890</v>
          </cell>
          <cell r="I115">
            <v>14473</v>
          </cell>
          <cell r="J115">
            <v>0</v>
          </cell>
          <cell r="K115">
            <v>1583</v>
          </cell>
          <cell r="L115">
            <v>-1583</v>
          </cell>
        </row>
        <row r="116">
          <cell r="A116">
            <v>1</v>
          </cell>
          <cell r="B116" t="str">
            <v>97 ביוב</v>
          </cell>
          <cell r="C116">
            <v>10600</v>
          </cell>
          <cell r="D116">
            <v>7979</v>
          </cell>
          <cell r="E116">
            <v>8260</v>
          </cell>
          <cell r="F116">
            <v>1677</v>
          </cell>
          <cell r="G116">
            <v>1396</v>
          </cell>
          <cell r="H116">
            <v>9656</v>
          </cell>
          <cell r="I116">
            <v>9656</v>
          </cell>
          <cell r="J116">
            <v>0</v>
          </cell>
          <cell r="K116">
            <v>0</v>
          </cell>
          <cell r="L116">
            <v>0</v>
          </cell>
        </row>
        <row r="117">
          <cell r="A117">
            <v>1</v>
          </cell>
          <cell r="B117" t="str">
            <v>כיסוי גרעון 99</v>
          </cell>
          <cell r="C117">
            <v>3000</v>
          </cell>
          <cell r="D117">
            <v>0</v>
          </cell>
          <cell r="E117">
            <v>0</v>
          </cell>
          <cell r="F117">
            <v>3000</v>
          </cell>
          <cell r="G117">
            <v>3000</v>
          </cell>
          <cell r="H117">
            <v>3000</v>
          </cell>
          <cell r="I117">
            <v>3000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>
            <v>55</v>
          </cell>
          <cell r="C118">
            <v>111301</v>
          </cell>
          <cell r="D118">
            <v>97674</v>
          </cell>
          <cell r="E118">
            <v>106039</v>
          </cell>
          <cell r="F118">
            <v>10866</v>
          </cell>
          <cell r="G118">
            <v>10592</v>
          </cell>
          <cell r="H118">
            <v>108540</v>
          </cell>
          <cell r="I118">
            <v>116631</v>
          </cell>
          <cell r="J118">
            <v>1282</v>
          </cell>
          <cell r="K118">
            <v>9373</v>
          </cell>
          <cell r="L118">
            <v>-8091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אזן"/>
      <sheetName val="מאזן+פקודות "/>
      <sheetName val="תמצית תקציב"/>
      <sheetName val="תמצית תקציב +פקודות"/>
      <sheetName val="פ. נוספות"/>
      <sheetName val="ריכוז תקבולים תברים "/>
      <sheetName val="תברים"/>
      <sheetName val="פירוט תברים"/>
      <sheetName val="דוח גביה"/>
      <sheetName val="תעריף ארנונה"/>
      <sheetName val="שכר ומשרות"/>
      <sheetName val="ביצוע לפי רבעון "/>
      <sheetName val="משתנים"/>
      <sheetName val="ני&quot;ע"/>
      <sheetName val="ני&quot;ע גבי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ארנונה כללית</v>
          </cell>
        </row>
        <row r="3">
          <cell r="B3" t="str">
            <v>הכנסות ממכירת מים</v>
          </cell>
        </row>
        <row r="4">
          <cell r="B4" t="str">
            <v>עצמיות חינוך</v>
          </cell>
        </row>
        <row r="5">
          <cell r="B5" t="str">
            <v>עצמיות רווחה</v>
          </cell>
        </row>
        <row r="6">
          <cell r="B6" t="str">
            <v>עצמיות אחר</v>
          </cell>
        </row>
        <row r="7">
          <cell r="B7" t="str">
            <v>תקבולים ממשרד החינוך</v>
          </cell>
        </row>
        <row r="8">
          <cell r="B8" t="str">
            <v>תקבולים ממשרד הרווחה</v>
          </cell>
        </row>
        <row r="9">
          <cell r="B9" t="str">
            <v>תקבולים ממשלתיים אחרים</v>
          </cell>
        </row>
        <row r="10">
          <cell r="B10" t="str">
            <v>מענק כללי לאיזון</v>
          </cell>
        </row>
        <row r="11">
          <cell r="B11" t="str">
            <v>מענקים מיועדים</v>
          </cell>
        </row>
        <row r="12">
          <cell r="B12" t="str">
            <v>תקבולים אחרים</v>
          </cell>
        </row>
        <row r="13">
          <cell r="B13" t="str">
            <v>כיסוי ממקורות הרשות בשנים הבאות</v>
          </cell>
        </row>
        <row r="14">
          <cell r="B14" t="str">
            <v>מענק לכיסוי גרעון מצטבר</v>
          </cell>
        </row>
        <row r="15">
          <cell r="B15" t="str">
            <v>הנחות בארנונה (הכנסות)</v>
          </cell>
        </row>
        <row r="16">
          <cell r="B16" t="str">
            <v>הוצאות שכר כללי</v>
          </cell>
        </row>
        <row r="17">
          <cell r="B17" t="str">
            <v>פעולות כלליות</v>
          </cell>
        </row>
        <row r="18">
          <cell r="B18" t="str">
            <v>הוצאות רכישת מים</v>
          </cell>
        </row>
        <row r="19">
          <cell r="B19" t="str">
            <v>שכר עובדי חינוך</v>
          </cell>
        </row>
        <row r="20">
          <cell r="B20" t="str">
            <v>פעולות חינוך</v>
          </cell>
        </row>
        <row r="21">
          <cell r="B21" t="str">
            <v>שכר עובדי רווחה</v>
          </cell>
        </row>
        <row r="22">
          <cell r="B22" t="str">
            <v>פעולות רווחה</v>
          </cell>
        </row>
        <row r="23">
          <cell r="B23" t="str">
            <v>סה"כ רווחה</v>
          </cell>
        </row>
        <row r="24">
          <cell r="B24" t="str">
            <v>פרעון מלוות מים וביוב</v>
          </cell>
        </row>
        <row r="25">
          <cell r="B25" t="str">
            <v>פרעון מלוות אחרות</v>
          </cell>
        </row>
        <row r="26">
          <cell r="B26" t="str">
            <v>סה"כ פרעון מלוות</v>
          </cell>
        </row>
        <row r="27">
          <cell r="B27" t="str">
            <v>הוצאות מימון</v>
          </cell>
        </row>
        <row r="28">
          <cell r="B28" t="str">
            <v>העברות והוצאות חד פעמיות</v>
          </cell>
        </row>
        <row r="29">
          <cell r="B29" t="str">
            <v>העברה לכיסוי גרעון מצטבר</v>
          </cell>
        </row>
        <row r="30">
          <cell r="B30" t="str">
            <v>הנחות בארנונה (הוצאות)</v>
          </cell>
        </row>
        <row r="31">
          <cell r="B31" t="str">
            <v>נכסים נזילים: קופה ובנקים</v>
          </cell>
        </row>
        <row r="32">
          <cell r="B32" t="str">
            <v>הכנסות מתוקצבות שטרם התקבלו</v>
          </cell>
        </row>
        <row r="33">
          <cell r="B33" t="str">
            <v>חייבים - תשלומים לא מתוקצבים</v>
          </cell>
        </row>
        <row r="34">
          <cell r="B34" t="str">
            <v>השקעות מיועדות לכסוי קרן לעבודות פיתוח</v>
          </cell>
        </row>
        <row r="35">
          <cell r="B35" t="str">
            <v>השקעות במימון קרנות מתוקצבות</v>
          </cell>
        </row>
        <row r="36">
          <cell r="B36" t="str">
            <v>גרעון לראשית השנה</v>
          </cell>
        </row>
        <row r="37">
          <cell r="B37" t="str">
            <v>סכום שהתקבל להקטנת הגרעון (במינוס) (1)</v>
          </cell>
        </row>
        <row r="38">
          <cell r="B38" t="str">
            <v>גרעון (עודף) שוטף בתקופת הדוח</v>
          </cell>
        </row>
        <row r="39">
          <cell r="B39" t="str">
            <v>גרעונות סופיים בתב"רים</v>
          </cell>
        </row>
        <row r="40">
          <cell r="B40" t="str">
            <v>סכום שהתקבל להקטנת הגרעון הסופי בתבר"ים (במינוס) (2)</v>
          </cell>
        </row>
        <row r="41">
          <cell r="B41" t="str">
            <v>גרעונות מימון זמניים</v>
          </cell>
        </row>
        <row r="42">
          <cell r="B42" t="str">
            <v>עודפי מימון זמניים</v>
          </cell>
        </row>
        <row r="43">
          <cell r="B43" t="str">
            <v>בנקים: משיכות יתר והלוואות</v>
          </cell>
        </row>
        <row r="44">
          <cell r="B44" t="str">
            <v>משרדי ממשלה</v>
          </cell>
        </row>
        <row r="45">
          <cell r="B45" t="str">
            <v>מוסדות שכר - הוצאות מתוקצבות שטרם שולמו</v>
          </cell>
        </row>
        <row r="46">
          <cell r="B46" t="str">
            <v>ספקים וזכאים (*) - הוצאות מתוקצבות שטרם שולמו</v>
          </cell>
        </row>
        <row r="47">
          <cell r="B47" t="str">
            <v>פקדונות, הכנסות מראש ואחרים</v>
          </cell>
        </row>
        <row r="48">
          <cell r="B48" t="str">
            <v>קרנות בלתי מתוקצבות (3)</v>
          </cell>
        </row>
        <row r="49">
          <cell r="B49" t="str">
            <v>קרנות מתוקצבות</v>
          </cell>
        </row>
        <row r="50">
          <cell r="B50" t="str">
            <v>עודף לראשית השנה</v>
          </cell>
        </row>
        <row r="51">
          <cell r="B51" t="str">
            <v>עודף (גרעון) בתקופת הדוח</v>
          </cell>
        </row>
        <row r="52">
          <cell r="B52" t="str">
            <v>העברת עודפי שנים קודמות לתקציב הרגיל  (במינוס)</v>
          </cell>
        </row>
        <row r="53">
          <cell r="B53" t="str">
            <v>עודפים זמניים</v>
          </cell>
        </row>
        <row r="54">
          <cell r="B54" t="str">
            <v>גרעונות  זמניים</v>
          </cell>
        </row>
      </sheetData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מקורות ושימושים"/>
      <sheetName val="נספח 1"/>
      <sheetName val="באורים"/>
      <sheetName val="תקציב פרקים שנה קודמת"/>
      <sheetName val="תקציב פרקים"/>
      <sheetName val="תקציב סעיפים שנה קודמת"/>
      <sheetName val="תקציב סעיפים"/>
      <sheetName val="גרף1"/>
      <sheetName val="גרף2"/>
      <sheetName val="תבר 1"/>
      <sheetName val="תבר 2"/>
      <sheetName val="תקציב + תבר"/>
      <sheetName val="גביה"/>
      <sheetName val="פרוטים"/>
      <sheetName val="פרוטים_תבר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>
        <row r="1">
          <cell r="J1" t="str">
            <v>דף 27</v>
          </cell>
        </row>
      </sheetData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מקורות ושימושים"/>
      <sheetName val="נספח 1"/>
      <sheetName val="באורים"/>
      <sheetName val="תקציב פרקים שנה קודמת"/>
      <sheetName val="תקציב פרקים"/>
      <sheetName val="תקציב סעיפים שנה קודמת"/>
      <sheetName val="תקציב סעיפים"/>
      <sheetName val="גרף1"/>
      <sheetName val="גרף2"/>
      <sheetName val="תבר 1"/>
      <sheetName val="תבר 2"/>
      <sheetName val="תקציב + תבר"/>
      <sheetName val="גביה"/>
      <sheetName val="פרוטים"/>
      <sheetName val="פרוטים_תבר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/>
      <sheetData sheetId="1">
        <row r="7">
          <cell r="C7">
            <v>594771.84000000043</v>
          </cell>
          <cell r="D7">
            <v>789696.99999999569</v>
          </cell>
          <cell r="H7">
            <v>19.139999999999418</v>
          </cell>
          <cell r="I7">
            <v>3078.3500000000931</v>
          </cell>
        </row>
        <row r="8">
          <cell r="C8">
            <v>0</v>
          </cell>
          <cell r="D8">
            <v>135500.15</v>
          </cell>
          <cell r="H8" t="str">
            <v>---------------</v>
          </cell>
          <cell r="I8" t="str">
            <v>---------------</v>
          </cell>
        </row>
        <row r="9">
          <cell r="C9">
            <v>594771.84000000043</v>
          </cell>
          <cell r="D9">
            <v>925197.14999999572</v>
          </cell>
          <cell r="H9">
            <v>19.139999999999418</v>
          </cell>
          <cell r="I9">
            <v>3078.3500000000931</v>
          </cell>
        </row>
        <row r="10">
          <cell r="C10" t="str">
            <v>---------------</v>
          </cell>
          <cell r="D10" t="str">
            <v>---------------</v>
          </cell>
        </row>
        <row r="11">
          <cell r="H11" t="str">
            <v>---------------</v>
          </cell>
          <cell r="I11" t="str">
            <v>---------------</v>
          </cell>
        </row>
        <row r="12">
          <cell r="C12">
            <v>812919.85</v>
          </cell>
          <cell r="D12">
            <v>612965.49</v>
          </cell>
          <cell r="H12">
            <v>589004.14</v>
          </cell>
          <cell r="I12">
            <v>243982.77</v>
          </cell>
        </row>
        <row r="13">
          <cell r="C13" t="str">
            <v>---------------</v>
          </cell>
          <cell r="D13" t="str">
            <v>---------------</v>
          </cell>
          <cell r="H13">
            <v>541887.4800000001</v>
          </cell>
          <cell r="I13">
            <v>550694.54</v>
          </cell>
        </row>
        <row r="14">
          <cell r="H14">
            <v>388334.92000000057</v>
          </cell>
          <cell r="I14">
            <v>411012</v>
          </cell>
        </row>
        <row r="15">
          <cell r="H15">
            <v>1907234.8799999994</v>
          </cell>
          <cell r="I15">
            <v>1602245.93</v>
          </cell>
        </row>
        <row r="16">
          <cell r="C16">
            <v>0</v>
          </cell>
          <cell r="D16">
            <v>44924</v>
          </cell>
          <cell r="H16">
            <v>0</v>
          </cell>
          <cell r="I16">
            <v>0</v>
          </cell>
        </row>
        <row r="17">
          <cell r="C17">
            <v>45.649999999906868</v>
          </cell>
          <cell r="D17">
            <v>0</v>
          </cell>
          <cell r="H17">
            <v>3426461.42</v>
          </cell>
          <cell r="I17">
            <v>2807935.24</v>
          </cell>
        </row>
        <row r="18">
          <cell r="C18">
            <v>33589.54</v>
          </cell>
          <cell r="D18">
            <v>37677.160000000003</v>
          </cell>
          <cell r="H18" t="str">
            <v>---------------</v>
          </cell>
          <cell r="I18" t="str">
            <v>---------------</v>
          </cell>
        </row>
        <row r="19">
          <cell r="C19">
            <v>33635.189999999908</v>
          </cell>
          <cell r="D19">
            <v>82601.16</v>
          </cell>
          <cell r="H19">
            <v>0</v>
          </cell>
          <cell r="I19">
            <v>2509.59</v>
          </cell>
        </row>
        <row r="20">
          <cell r="C20" t="str">
            <v>---------------</v>
          </cell>
          <cell r="D20" t="str">
            <v>---------------</v>
          </cell>
          <cell r="H20" t="str">
            <v>---------------</v>
          </cell>
          <cell r="I20" t="str">
            <v>---------------</v>
          </cell>
        </row>
        <row r="22">
          <cell r="C22">
            <v>1441326.8800000004</v>
          </cell>
          <cell r="D22">
            <v>1620763.8</v>
          </cell>
          <cell r="H22">
            <v>3426480.56</v>
          </cell>
          <cell r="I22">
            <v>2813523.18</v>
          </cell>
        </row>
        <row r="23">
          <cell r="C23" t="str">
            <v>---------------</v>
          </cell>
          <cell r="D23" t="str">
            <v>---------------</v>
          </cell>
          <cell r="H23" t="str">
            <v>---------------</v>
          </cell>
          <cell r="I23" t="str">
            <v>---------------</v>
          </cell>
        </row>
        <row r="25">
          <cell r="C25">
            <v>75889.05</v>
          </cell>
          <cell r="D25">
            <v>118534.78</v>
          </cell>
          <cell r="H25">
            <v>75889.05</v>
          </cell>
          <cell r="I25">
            <v>118534.78</v>
          </cell>
        </row>
        <row r="26">
          <cell r="C26" t="str">
            <v>---------------</v>
          </cell>
          <cell r="D26" t="str">
            <v>---------------</v>
          </cell>
          <cell r="H26" t="str">
            <v>---------------</v>
          </cell>
          <cell r="I26" t="str">
            <v>---------------</v>
          </cell>
        </row>
        <row r="29">
          <cell r="C29">
            <v>311859.57999999519</v>
          </cell>
          <cell r="D29">
            <v>359817.76999998646</v>
          </cell>
          <cell r="H29">
            <v>303026.69999999995</v>
          </cell>
          <cell r="I29">
            <v>608371.13</v>
          </cell>
        </row>
        <row r="30">
          <cell r="C30">
            <v>37864.589999987336</v>
          </cell>
          <cell r="D30">
            <v>-47958.1899999913</v>
          </cell>
          <cell r="H30" t="str">
            <v>---------------</v>
          </cell>
          <cell r="I30" t="str">
            <v>---------------</v>
          </cell>
        </row>
        <row r="31">
          <cell r="C31">
            <v>349724.16999998252</v>
          </cell>
          <cell r="D31">
            <v>311859.57999999519</v>
          </cell>
          <cell r="H31">
            <v>303026.69999999995</v>
          </cell>
          <cell r="I31">
            <v>608371.13</v>
          </cell>
        </row>
        <row r="32">
          <cell r="C32" t="str">
            <v>---------------</v>
          </cell>
          <cell r="D32" t="str">
            <v>---------------</v>
          </cell>
        </row>
        <row r="33">
          <cell r="C33">
            <v>1980655.8299999998</v>
          </cell>
          <cell r="D33">
            <v>1573430.54</v>
          </cell>
        </row>
        <row r="34">
          <cell r="C34">
            <v>-42199.459999999919</v>
          </cell>
          <cell r="D34">
            <v>-84159.21</v>
          </cell>
          <cell r="H34">
            <v>0</v>
          </cell>
          <cell r="I34">
            <v>0</v>
          </cell>
        </row>
        <row r="35">
          <cell r="C35">
            <v>1938456.3699999999</v>
          </cell>
          <cell r="D35">
            <v>1489271.33</v>
          </cell>
          <cell r="H35">
            <v>0</v>
          </cell>
          <cell r="I35">
            <v>0</v>
          </cell>
        </row>
        <row r="36">
          <cell r="C36" t="str">
            <v>---------------</v>
          </cell>
          <cell r="D36" t="str">
            <v>---------------</v>
          </cell>
          <cell r="H36">
            <v>0</v>
          </cell>
          <cell r="I36">
            <v>0</v>
          </cell>
        </row>
        <row r="37">
          <cell r="C37">
            <v>2288180.5399999823</v>
          </cell>
          <cell r="D37">
            <v>1801130.909999995</v>
          </cell>
          <cell r="H37" t="str">
            <v>---------------</v>
          </cell>
          <cell r="I37" t="str">
            <v>---------------</v>
          </cell>
        </row>
        <row r="38">
          <cell r="C38" t="str">
            <v>---------------</v>
          </cell>
          <cell r="D38" t="str">
            <v>---------------</v>
          </cell>
        </row>
        <row r="39">
          <cell r="C39">
            <v>3805396.4699999825</v>
          </cell>
          <cell r="D39">
            <v>3540429.4899999909</v>
          </cell>
          <cell r="H39">
            <v>3805396.31</v>
          </cell>
          <cell r="I39">
            <v>3540429.09</v>
          </cell>
        </row>
        <row r="40">
          <cell r="C40" t="str">
            <v>========</v>
          </cell>
          <cell r="D40" t="str">
            <v>========</v>
          </cell>
        </row>
        <row r="42">
          <cell r="C42">
            <v>719000</v>
          </cell>
          <cell r="D42">
            <v>397000</v>
          </cell>
        </row>
        <row r="43">
          <cell r="C43" t="str">
            <v>---------------</v>
          </cell>
          <cell r="D43" t="str">
            <v>---------------</v>
          </cell>
        </row>
        <row r="44">
          <cell r="C44">
            <v>3157142.0020509697</v>
          </cell>
          <cell r="D44">
            <v>4770569.4915329907</v>
          </cell>
        </row>
        <row r="45">
          <cell r="C45" t="str">
            <v>---------------</v>
          </cell>
          <cell r="D45" t="str">
            <v>---------------</v>
          </cell>
        </row>
      </sheetData>
      <sheetData sheetId="2">
        <row r="9">
          <cell r="B9">
            <v>0</v>
          </cell>
          <cell r="C9">
            <v>2816.7199999999721</v>
          </cell>
        </row>
        <row r="10">
          <cell r="B10">
            <v>618526.1799999997</v>
          </cell>
          <cell r="C10">
            <v>280794.68</v>
          </cell>
        </row>
        <row r="11">
          <cell r="B11">
            <v>0</v>
          </cell>
          <cell r="C11">
            <v>2509.59</v>
          </cell>
        </row>
        <row r="12">
          <cell r="B12">
            <v>0</v>
          </cell>
          <cell r="C12">
            <v>0</v>
          </cell>
        </row>
        <row r="13">
          <cell r="B13">
            <v>330425.30999999528</v>
          </cell>
          <cell r="C13">
            <v>308360.57000000426</v>
          </cell>
        </row>
        <row r="14">
          <cell r="B14">
            <v>0</v>
          </cell>
          <cell r="C14">
            <v>0</v>
          </cell>
        </row>
        <row r="15">
          <cell r="B15">
            <v>48965.970000000096</v>
          </cell>
          <cell r="C15">
            <v>44918.48</v>
          </cell>
        </row>
        <row r="16">
          <cell r="B16">
            <v>997917.45999999507</v>
          </cell>
          <cell r="C16">
            <v>639400.04000000446</v>
          </cell>
        </row>
        <row r="17">
          <cell r="B17" t="str">
            <v>----------------</v>
          </cell>
          <cell r="C17" t="str">
            <v>----------------</v>
          </cell>
        </row>
        <row r="18">
          <cell r="B18">
            <v>0</v>
          </cell>
          <cell r="C18">
            <v>0</v>
          </cell>
        </row>
        <row r="19">
          <cell r="B19">
            <v>0</v>
          </cell>
          <cell r="C19">
            <v>440151.91</v>
          </cell>
        </row>
        <row r="20">
          <cell r="B20">
            <v>0</v>
          </cell>
          <cell r="C20">
            <v>440151.91</v>
          </cell>
        </row>
        <row r="21">
          <cell r="B21" t="str">
            <v>----------------</v>
          </cell>
          <cell r="C21" t="str">
            <v>----------------</v>
          </cell>
        </row>
        <row r="22">
          <cell r="B22">
            <v>997917.45999999507</v>
          </cell>
          <cell r="C22">
            <v>1079551.95</v>
          </cell>
        </row>
        <row r="23">
          <cell r="B23" t="str">
            <v>=========</v>
          </cell>
          <cell r="C23" t="str">
            <v>=========</v>
          </cell>
        </row>
        <row r="26">
          <cell r="B26">
            <v>0</v>
          </cell>
          <cell r="C26">
            <v>0</v>
          </cell>
        </row>
        <row r="27">
          <cell r="B27">
            <v>199954.36</v>
          </cell>
          <cell r="C27">
            <v>412880.48</v>
          </cell>
        </row>
        <row r="28">
          <cell r="B28">
            <v>0</v>
          </cell>
          <cell r="C28">
            <v>0</v>
          </cell>
        </row>
        <row r="29">
          <cell r="B29">
            <v>3059.2100000000937</v>
          </cell>
          <cell r="C29">
            <v>0</v>
          </cell>
        </row>
        <row r="30">
          <cell r="B30">
            <v>305344.43000000005</v>
          </cell>
          <cell r="C30">
            <v>714629.9</v>
          </cell>
        </row>
        <row r="31">
          <cell r="B31">
            <v>0</v>
          </cell>
          <cell r="C31">
            <v>0</v>
          </cell>
        </row>
        <row r="32">
          <cell r="B32">
            <v>2509.59</v>
          </cell>
          <cell r="C32">
            <v>0</v>
          </cell>
        </row>
        <row r="33">
          <cell r="B33">
            <v>510867.59000000014</v>
          </cell>
          <cell r="C33">
            <v>1127510.3799999999</v>
          </cell>
        </row>
        <row r="34">
          <cell r="B34" t="str">
            <v>----------------</v>
          </cell>
          <cell r="C34" t="str">
            <v>----------------</v>
          </cell>
        </row>
        <row r="35">
          <cell r="B35">
            <v>37864.589999987336</v>
          </cell>
          <cell r="C35">
            <v>-47958.1899999913</v>
          </cell>
        </row>
        <row r="36">
          <cell r="B36">
            <v>449185.0399999998</v>
          </cell>
          <cell r="C36">
            <v>0</v>
          </cell>
        </row>
        <row r="37">
          <cell r="B37">
            <v>0</v>
          </cell>
          <cell r="C37">
            <v>0</v>
          </cell>
        </row>
        <row r="38">
          <cell r="B38">
            <v>487049.62999998714</v>
          </cell>
          <cell r="C38">
            <v>-47958.1899999913</v>
          </cell>
        </row>
        <row r="39">
          <cell r="B39" t="str">
            <v>----------------</v>
          </cell>
          <cell r="C39" t="str">
            <v>----------------</v>
          </cell>
        </row>
        <row r="40">
          <cell r="B40">
            <v>997917.21999998728</v>
          </cell>
          <cell r="C40">
            <v>1079552.1900000086</v>
          </cell>
        </row>
      </sheetData>
      <sheetData sheetId="3">
        <row r="7">
          <cell r="B7">
            <v>27188101</v>
          </cell>
          <cell r="C7">
            <v>25495077</v>
          </cell>
        </row>
        <row r="8">
          <cell r="B8">
            <v>27150236</v>
          </cell>
          <cell r="C8">
            <v>25543035</v>
          </cell>
        </row>
        <row r="16">
          <cell r="B16">
            <v>19.139999999999418</v>
          </cell>
          <cell r="C16">
            <v>3078.3500000000931</v>
          </cell>
        </row>
        <row r="17">
          <cell r="B17">
            <v>3426461.42</v>
          </cell>
          <cell r="C17">
            <v>2807935.24</v>
          </cell>
        </row>
        <row r="18">
          <cell r="B18">
            <v>0</v>
          </cell>
          <cell r="C18">
            <v>2509.59</v>
          </cell>
        </row>
        <row r="19">
          <cell r="B19">
            <v>303026.69999999995</v>
          </cell>
          <cell r="C19">
            <v>608371.13</v>
          </cell>
        </row>
        <row r="20">
          <cell r="B20">
            <v>594771.84000000043</v>
          </cell>
          <cell r="C20">
            <v>925197.14999999572</v>
          </cell>
        </row>
        <row r="21">
          <cell r="B21">
            <v>812919.85</v>
          </cell>
          <cell r="C21">
            <v>612965.49</v>
          </cell>
        </row>
        <row r="22">
          <cell r="B22">
            <v>33635.189999999908</v>
          </cell>
          <cell r="C22">
            <v>82601.16</v>
          </cell>
        </row>
        <row r="23">
          <cell r="B23" t="e">
            <v>#REF!</v>
          </cell>
          <cell r="C23" t="e">
            <v>#REF!</v>
          </cell>
        </row>
        <row r="26">
          <cell r="B26">
            <v>75889.05</v>
          </cell>
          <cell r="C26">
            <v>118534.78</v>
          </cell>
        </row>
        <row r="27">
          <cell r="B27">
            <v>-75889.05</v>
          </cell>
          <cell r="C27">
            <v>-118534.78</v>
          </cell>
        </row>
        <row r="28">
          <cell r="B28">
            <v>0</v>
          </cell>
          <cell r="C28">
            <v>0</v>
          </cell>
        </row>
      </sheetData>
      <sheetData sheetId="4">
        <row r="98">
          <cell r="E98">
            <v>25647937</v>
          </cell>
          <cell r="F98">
            <v>27150236</v>
          </cell>
          <cell r="I98">
            <v>24018560</v>
          </cell>
          <cell r="J98">
            <v>25543035</v>
          </cell>
        </row>
        <row r="99">
          <cell r="E99">
            <v>-25647937</v>
          </cell>
          <cell r="F99">
            <v>-27188101</v>
          </cell>
          <cell r="I99">
            <v>-24018560</v>
          </cell>
          <cell r="J99">
            <v>-25495077</v>
          </cell>
        </row>
        <row r="115">
          <cell r="H115">
            <v>134741</v>
          </cell>
          <cell r="J115">
            <v>787965</v>
          </cell>
        </row>
        <row r="116">
          <cell r="H116">
            <v>307478</v>
          </cell>
          <cell r="J116">
            <v>427025</v>
          </cell>
        </row>
        <row r="117">
          <cell r="H117">
            <v>1265183</v>
          </cell>
          <cell r="J117">
            <v>942</v>
          </cell>
        </row>
        <row r="118">
          <cell r="H118">
            <v>-20666</v>
          </cell>
          <cell r="J118">
            <v>-3290</v>
          </cell>
        </row>
        <row r="119">
          <cell r="H119">
            <v>-173701</v>
          </cell>
          <cell r="J119">
            <v>-180901</v>
          </cell>
        </row>
        <row r="120">
          <cell r="H120">
            <v>-51019</v>
          </cell>
          <cell r="J120">
            <v>-38549</v>
          </cell>
        </row>
        <row r="121">
          <cell r="H121">
            <v>71148</v>
          </cell>
          <cell r="J121">
            <v>8325</v>
          </cell>
        </row>
        <row r="122">
          <cell r="H122">
            <v>7000</v>
          </cell>
          <cell r="J122">
            <v>475000</v>
          </cell>
        </row>
        <row r="123">
          <cell r="H123">
            <v>1540164</v>
          </cell>
          <cell r="J123">
            <v>1476517</v>
          </cell>
        </row>
        <row r="124">
          <cell r="H124" t="str">
            <v>-----------------</v>
          </cell>
          <cell r="J124" t="str">
            <v>-----------------</v>
          </cell>
        </row>
        <row r="125">
          <cell r="H125">
            <v>-228120</v>
          </cell>
          <cell r="J125">
            <v>654759</v>
          </cell>
        </row>
        <row r="126">
          <cell r="H126">
            <v>1730419</v>
          </cell>
          <cell r="J126">
            <v>869716</v>
          </cell>
        </row>
        <row r="127">
          <cell r="H127">
            <v>1502299</v>
          </cell>
          <cell r="J127">
            <v>1524475</v>
          </cell>
        </row>
        <row r="128">
          <cell r="H128" t="str">
            <v>-----------------</v>
          </cell>
          <cell r="J128" t="str">
            <v>-----------------</v>
          </cell>
        </row>
        <row r="129">
          <cell r="H129">
            <v>-37865</v>
          </cell>
          <cell r="J129">
            <v>47958</v>
          </cell>
        </row>
        <row r="200">
          <cell r="H200">
            <v>2898294.12</v>
          </cell>
          <cell r="J200">
            <v>3846742</v>
          </cell>
        </row>
        <row r="201">
          <cell r="H201">
            <v>0</v>
          </cell>
          <cell r="J201">
            <v>0.64999999990686774</v>
          </cell>
        </row>
        <row r="202">
          <cell r="H202">
            <v>0</v>
          </cell>
          <cell r="J202">
            <v>0</v>
          </cell>
        </row>
        <row r="204">
          <cell r="H204">
            <v>2898294.12</v>
          </cell>
          <cell r="J204">
            <v>3846742.65</v>
          </cell>
        </row>
        <row r="205">
          <cell r="H205">
            <v>-980911.70000000019</v>
          </cell>
          <cell r="J205">
            <v>-948448.53</v>
          </cell>
        </row>
        <row r="207">
          <cell r="H207">
            <v>1917382.42</v>
          </cell>
          <cell r="J207">
            <v>2898294.12</v>
          </cell>
        </row>
        <row r="208">
          <cell r="H208">
            <v>1239759.5820509698</v>
          </cell>
          <cell r="J208">
            <v>1872275.3715329906</v>
          </cell>
        </row>
        <row r="210">
          <cell r="H210">
            <v>3157142.0020509697</v>
          </cell>
          <cell r="J210">
            <v>4770569.4915329907</v>
          </cell>
        </row>
        <row r="222">
          <cell r="H222">
            <v>980911.70000000019</v>
          </cell>
          <cell r="J222">
            <v>948448.53</v>
          </cell>
        </row>
        <row r="223">
          <cell r="H223">
            <v>125304</v>
          </cell>
          <cell r="J223">
            <v>174486</v>
          </cell>
        </row>
        <row r="224">
          <cell r="H224">
            <v>767794</v>
          </cell>
          <cell r="J224">
            <v>763545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7">
          <cell r="C7">
            <v>4930</v>
          </cell>
          <cell r="E7">
            <v>4558</v>
          </cell>
        </row>
        <row r="8">
          <cell r="C8">
            <v>5036</v>
          </cell>
          <cell r="E8">
            <v>6765</v>
          </cell>
        </row>
        <row r="9">
          <cell r="C9">
            <v>392</v>
          </cell>
          <cell r="E9">
            <v>505</v>
          </cell>
        </row>
        <row r="10">
          <cell r="C10">
            <v>993</v>
          </cell>
          <cell r="E10">
            <v>970</v>
          </cell>
        </row>
        <row r="11">
          <cell r="C11">
            <v>4658</v>
          </cell>
          <cell r="E11">
            <v>4953</v>
          </cell>
        </row>
        <row r="12">
          <cell r="C12">
            <v>5940</v>
          </cell>
          <cell r="E12">
            <v>6588</v>
          </cell>
        </row>
        <row r="13">
          <cell r="C13">
            <v>329</v>
          </cell>
          <cell r="E13">
            <v>389</v>
          </cell>
        </row>
        <row r="14">
          <cell r="C14">
            <v>452</v>
          </cell>
          <cell r="E14">
            <v>527</v>
          </cell>
        </row>
        <row r="15">
          <cell r="C15">
            <v>1871</v>
          </cell>
          <cell r="E15">
            <v>1874</v>
          </cell>
        </row>
        <row r="16">
          <cell r="C16">
            <v>64</v>
          </cell>
          <cell r="E16">
            <v>59</v>
          </cell>
        </row>
        <row r="24">
          <cell r="C24">
            <v>5245</v>
          </cell>
          <cell r="E24">
            <v>5795</v>
          </cell>
        </row>
        <row r="25">
          <cell r="C25">
            <v>392</v>
          </cell>
          <cell r="E25">
            <v>505</v>
          </cell>
        </row>
        <row r="26">
          <cell r="C26">
            <v>1546</v>
          </cell>
          <cell r="E26">
            <v>1647</v>
          </cell>
        </row>
        <row r="27">
          <cell r="C27">
            <v>7122</v>
          </cell>
          <cell r="E27">
            <v>7805</v>
          </cell>
        </row>
        <row r="28">
          <cell r="C28">
            <v>3326</v>
          </cell>
          <cell r="E28">
            <v>4214</v>
          </cell>
        </row>
        <row r="29">
          <cell r="C29">
            <v>459</v>
          </cell>
          <cell r="E29">
            <v>645</v>
          </cell>
        </row>
        <row r="30">
          <cell r="C30">
            <v>6576</v>
          </cell>
          <cell r="E30">
            <v>6539</v>
          </cell>
        </row>
      </sheetData>
      <sheetData sheetId="10" refreshError="1"/>
      <sheetData sheetId="11" refreshError="1"/>
      <sheetData sheetId="12"/>
      <sheetData sheetId="13">
        <row r="10">
          <cell r="D10">
            <v>26103243</v>
          </cell>
          <cell r="F10">
            <v>24494865</v>
          </cell>
        </row>
        <row r="11">
          <cell r="D11">
            <v>4403700</v>
          </cell>
          <cell r="F11">
            <v>2124000</v>
          </cell>
        </row>
        <row r="12">
          <cell r="D12">
            <v>825210</v>
          </cell>
          <cell r="F12">
            <v>737040</v>
          </cell>
        </row>
        <row r="13">
          <cell r="D13">
            <v>31332153</v>
          </cell>
          <cell r="F13">
            <v>27355905</v>
          </cell>
        </row>
        <row r="14">
          <cell r="D14" t="str">
            <v>-----------------------</v>
          </cell>
          <cell r="F14" t="str">
            <v>-----------------------</v>
          </cell>
        </row>
        <row r="16">
          <cell r="D16">
            <v>27128101</v>
          </cell>
          <cell r="F16">
            <v>25495077</v>
          </cell>
        </row>
        <row r="17">
          <cell r="D17">
            <v>4996446</v>
          </cell>
          <cell r="F17">
            <v>2087348</v>
          </cell>
        </row>
        <row r="18">
          <cell r="D18">
            <v>32124547</v>
          </cell>
          <cell r="F18">
            <v>27582425</v>
          </cell>
        </row>
        <row r="19">
          <cell r="D19" t="str">
            <v>-----------------------</v>
          </cell>
          <cell r="F19" t="str">
            <v>-----------------------</v>
          </cell>
        </row>
        <row r="20">
          <cell r="D20">
            <v>-792394</v>
          </cell>
          <cell r="F20">
            <v>-226520</v>
          </cell>
        </row>
        <row r="21">
          <cell r="D21" t="str">
            <v>========</v>
          </cell>
          <cell r="F21" t="str">
            <v>========</v>
          </cell>
        </row>
        <row r="23">
          <cell r="D23">
            <v>-37865</v>
          </cell>
          <cell r="F23">
            <v>47958</v>
          </cell>
        </row>
        <row r="24">
          <cell r="D24">
            <v>-449185</v>
          </cell>
          <cell r="F24">
            <v>440152</v>
          </cell>
        </row>
        <row r="25">
          <cell r="D25">
            <v>-487050</v>
          </cell>
          <cell r="F25">
            <v>488110</v>
          </cell>
        </row>
        <row r="26">
          <cell r="D26">
            <v>-305344.43000000005</v>
          </cell>
          <cell r="F26">
            <v>-714629.9</v>
          </cell>
        </row>
        <row r="27">
          <cell r="D27">
            <v>-792394.43</v>
          </cell>
          <cell r="F27">
            <v>-226519.9</v>
          </cell>
        </row>
      </sheetData>
      <sheetData sheetId="14"/>
      <sheetData sheetId="15" refreshError="1"/>
      <sheetData sheetId="16">
        <row r="1">
          <cell r="E1" t="str">
            <v>דף 26</v>
          </cell>
        </row>
      </sheetData>
      <sheetData sheetId="17">
        <row r="1">
          <cell r="J1" t="str">
            <v>דף 27</v>
          </cell>
        </row>
      </sheetData>
      <sheetData sheetId="18">
        <row r="3">
          <cell r="Q3" t="str">
            <v>דף 28</v>
          </cell>
        </row>
      </sheetData>
      <sheetData sheetId="19"/>
      <sheetData sheetId="20">
        <row r="1">
          <cell r="S1" t="str">
            <v>מספר</v>
          </cell>
          <cell r="T1" t="str">
            <v>שם התב''ר</v>
          </cell>
          <cell r="U1" t="str">
            <v>סכום</v>
          </cell>
          <cell r="W1" t="str">
            <v>מספר</v>
          </cell>
          <cell r="X1" t="str">
            <v>שם התב''ר</v>
          </cell>
          <cell r="Y1" t="str">
            <v>סכום</v>
          </cell>
        </row>
        <row r="2">
          <cell r="S2" t="str">
            <v>&gt;0</v>
          </cell>
          <cell r="U2" t="str">
            <v>&lt;0</v>
          </cell>
          <cell r="W2" t="str">
            <v>&gt;0</v>
          </cell>
          <cell r="Y2" t="str">
            <v>&gt;0</v>
          </cell>
        </row>
      </sheetData>
      <sheetData sheetId="21" refreshError="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ופס1"/>
      <sheetName val="טופס1 +פקודות"/>
      <sheetName val="טופס2"/>
      <sheetName val="טופס2 +פקודות"/>
      <sheetName val="פקודות נוספות"/>
      <sheetName val="טופס3"/>
      <sheetName val="תברים"/>
      <sheetName val="דוח גביה"/>
      <sheetName val="טופס 6   "/>
      <sheetName val="טופס 7"/>
      <sheetName val="ביצוע לפי רבעון"/>
      <sheetName val="משתנים"/>
      <sheetName val="בדיקות לוגיות"/>
      <sheetName val="תקבולים-תברים"/>
      <sheetName val="ברורים"/>
      <sheetName val="גיליון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 xml:space="preserve">ארנונה כללית </v>
          </cell>
        </row>
        <row r="2">
          <cell r="B2" t="str">
            <v>מפעל המים</v>
          </cell>
        </row>
        <row r="3">
          <cell r="B3" t="str">
            <v>יתר עצמיות</v>
          </cell>
        </row>
        <row r="4">
          <cell r="B4" t="str">
            <v>תקבולים ממשרד החינוך</v>
          </cell>
        </row>
        <row r="5">
          <cell r="B5" t="str">
            <v>תקבולים ממשרד הרווחה</v>
          </cell>
        </row>
        <row r="6">
          <cell r="B6" t="str">
            <v>מענק כללי לאיזון</v>
          </cell>
        </row>
        <row r="7">
          <cell r="B7" t="str">
            <v>מענק רזרבה</v>
          </cell>
        </row>
        <row r="8">
          <cell r="B8" t="str">
            <v>מענק מיוחד</v>
          </cell>
        </row>
        <row r="9">
          <cell r="B9" t="str">
            <v>מענק מיועד</v>
          </cell>
        </row>
        <row r="10">
          <cell r="B10" t="str">
            <v>תקבולים ממשלתיים אחרים</v>
          </cell>
        </row>
        <row r="11">
          <cell r="B11" t="str">
            <v>הנחות ארנונה</v>
          </cell>
        </row>
        <row r="12">
          <cell r="B12" t="str">
            <v>הלוואות לאיזון</v>
          </cell>
        </row>
        <row r="13">
          <cell r="B13" t="str">
            <v>מקרנות לאיזון התקציב</v>
          </cell>
        </row>
        <row r="14">
          <cell r="B14" t="str">
            <v>מענק לכיסוי גרעון</v>
          </cell>
        </row>
        <row r="15">
          <cell r="B15" t="str">
            <v>שכר כללי</v>
          </cell>
        </row>
        <row r="16">
          <cell r="B16" t="str">
            <v>פעולות כלליות</v>
          </cell>
        </row>
        <row r="17">
          <cell r="B17" t="str">
            <v>מפעל המים/הוצאות</v>
          </cell>
        </row>
        <row r="18">
          <cell r="B18" t="str">
            <v>שכר עובדי חינוך</v>
          </cell>
        </row>
        <row r="19">
          <cell r="B19" t="str">
            <v>פעולות חינוך</v>
          </cell>
        </row>
        <row r="20">
          <cell r="B20" t="str">
            <v>שכר עובדי רווחה</v>
          </cell>
        </row>
        <row r="21">
          <cell r="B21" t="str">
            <v>פעולות רווחה</v>
          </cell>
        </row>
        <row r="22">
          <cell r="B22" t="str">
            <v>פרעון מלוות</v>
          </cell>
        </row>
        <row r="23">
          <cell r="B23" t="str">
            <v>הוצאות מימון</v>
          </cell>
        </row>
        <row r="24">
          <cell r="B24" t="str">
            <v>הוצאות בגין פרישה</v>
          </cell>
        </row>
        <row r="25">
          <cell r="B25" t="str">
            <v>הנחות ארנונה/הוצאה</v>
          </cell>
        </row>
        <row r="26">
          <cell r="B26" t="str">
            <v>הוצאה לכיסוי גרעון</v>
          </cell>
        </row>
        <row r="27">
          <cell r="B27" t="str">
            <v>קופה ובנקים</v>
          </cell>
        </row>
        <row r="28">
          <cell r="B28" t="str">
            <v>הכנסות מתוקצבות שטרם נתקבלו</v>
          </cell>
        </row>
        <row r="29">
          <cell r="B29" t="str">
            <v>חייבים תשלומים לא מתוקצבים</v>
          </cell>
        </row>
        <row r="30">
          <cell r="B30" t="str">
            <v>גרעונות בתקציב הרגיל</v>
          </cell>
        </row>
        <row r="31">
          <cell r="B31" t="str">
            <v>גרעון לראשית השנה</v>
          </cell>
        </row>
        <row r="32">
          <cell r="B32" t="str">
            <v>סכום להקטנת הגרעון</v>
          </cell>
        </row>
        <row r="33">
          <cell r="B33" t="str">
            <v>גרעון בתקופת הדו"ח</v>
          </cell>
        </row>
        <row r="34">
          <cell r="B34" t="str">
            <v>גרעונות סופיים בתב"רים</v>
          </cell>
        </row>
        <row r="35">
          <cell r="B35" t="str">
            <v>גרעונות זמניים בתב"רים</v>
          </cell>
        </row>
        <row r="36">
          <cell r="B36" t="str">
            <v>עודפים זמניים בתב"רים</v>
          </cell>
        </row>
        <row r="37">
          <cell r="B37" t="str">
            <v>משיכות יתר והלוואות</v>
          </cell>
        </row>
        <row r="38">
          <cell r="B38" t="str">
            <v xml:space="preserve">קרן לעבודות פיתוח </v>
          </cell>
        </row>
        <row r="39">
          <cell r="B39" t="str">
            <v>עודפים סופיים בתב"רים</v>
          </cell>
        </row>
        <row r="40">
          <cell r="B40" t="str">
            <v>עובדים ומוסדות שכר</v>
          </cell>
        </row>
        <row r="41">
          <cell r="B41" t="str">
            <v>ספקים וזכאים</v>
          </cell>
        </row>
        <row r="42">
          <cell r="B42" t="str">
            <v>עודף זמני בתב"רים</v>
          </cell>
        </row>
        <row r="43">
          <cell r="B43" t="str">
            <v>גרעון זמני בתב"רים</v>
          </cell>
        </row>
        <row r="44">
          <cell r="B44" t="str">
            <v>ארנונה מראש/הכנסות מראש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מקורות ושימושים"/>
      <sheetName val="נספח 1"/>
      <sheetName val="באורים"/>
      <sheetName val="תקציב פרקים שנה קודמת"/>
      <sheetName val="תקציב פרקים"/>
      <sheetName val="תקציב סעיפים שנה קודמת"/>
      <sheetName val="תקציב סעיפים"/>
      <sheetName val="גרף1"/>
      <sheetName val="גרף2"/>
      <sheetName val="תבר 1"/>
      <sheetName val="תבר 2"/>
      <sheetName val="תקציב + תבר"/>
      <sheetName val="גביה"/>
      <sheetName val="פרוטים"/>
      <sheetName val="פרוטים_תבר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/>
      <sheetData sheetId="19">
        <row r="2">
          <cell r="F2">
            <v>-5427137.9100000001</v>
          </cell>
        </row>
        <row r="3">
          <cell r="F3">
            <v>-71237.37</v>
          </cell>
        </row>
        <row r="4">
          <cell r="F4">
            <v>-296428.90000000002</v>
          </cell>
        </row>
        <row r="5">
          <cell r="F5">
            <v>0</v>
          </cell>
        </row>
        <row r="6">
          <cell r="F6">
            <v>-505000</v>
          </cell>
        </row>
        <row r="7">
          <cell r="F7">
            <v>0</v>
          </cell>
        </row>
        <row r="8">
          <cell r="F8">
            <v>-141127.44</v>
          </cell>
        </row>
        <row r="9">
          <cell r="F9">
            <v>-1046993</v>
          </cell>
        </row>
        <row r="10">
          <cell r="F10">
            <v>-5351675</v>
          </cell>
        </row>
        <row r="11">
          <cell r="F11">
            <v>-957541</v>
          </cell>
        </row>
        <row r="12">
          <cell r="F12">
            <v>-230000</v>
          </cell>
        </row>
        <row r="13">
          <cell r="F13">
            <v>0</v>
          </cell>
        </row>
        <row r="14">
          <cell r="F14">
            <v>-6761</v>
          </cell>
        </row>
        <row r="15">
          <cell r="F15">
            <v>-27720</v>
          </cell>
        </row>
        <row r="16">
          <cell r="F16">
            <v>-772378.55</v>
          </cell>
        </row>
        <row r="17">
          <cell r="F17">
            <v>-251833.8</v>
          </cell>
        </row>
        <row r="18">
          <cell r="F18">
            <v>-59468.52</v>
          </cell>
        </row>
        <row r="19">
          <cell r="F19">
            <v>-10300</v>
          </cell>
        </row>
        <row r="20">
          <cell r="F20">
            <v>-143283</v>
          </cell>
        </row>
        <row r="21">
          <cell r="F21">
            <v>-147339.5</v>
          </cell>
        </row>
        <row r="22">
          <cell r="F22">
            <v>0</v>
          </cell>
        </row>
        <row r="23">
          <cell r="F23">
            <v>-320786.24</v>
          </cell>
        </row>
        <row r="24">
          <cell r="F24">
            <v>-151794.39000000001</v>
          </cell>
        </row>
        <row r="25">
          <cell r="F25">
            <v>-33597</v>
          </cell>
        </row>
        <row r="26">
          <cell r="F26">
            <v>-37583.5</v>
          </cell>
        </row>
        <row r="27">
          <cell r="F27">
            <v>-31596.6</v>
          </cell>
        </row>
        <row r="28">
          <cell r="F28">
            <v>-633.79999999999995</v>
          </cell>
        </row>
        <row r="29">
          <cell r="F29">
            <v>-4038</v>
          </cell>
        </row>
        <row r="30">
          <cell r="F30">
            <v>-24693.1</v>
          </cell>
        </row>
        <row r="31">
          <cell r="F31">
            <v>-17160.7</v>
          </cell>
        </row>
        <row r="32">
          <cell r="F32">
            <v>-32383.35</v>
          </cell>
        </row>
        <row r="33">
          <cell r="F33">
            <v>-11161.71</v>
          </cell>
        </row>
        <row r="34">
          <cell r="F34">
            <v>-21344.82</v>
          </cell>
        </row>
        <row r="35">
          <cell r="F35">
            <v>-3739.5</v>
          </cell>
        </row>
        <row r="36">
          <cell r="F36">
            <v>-1089566.2</v>
          </cell>
        </row>
        <row r="37">
          <cell r="F37">
            <v>-387103.86</v>
          </cell>
        </row>
        <row r="38">
          <cell r="F38">
            <v>-471977.87</v>
          </cell>
        </row>
        <row r="39">
          <cell r="F39">
            <v>0</v>
          </cell>
        </row>
        <row r="40">
          <cell r="F40">
            <v>-460345.67</v>
          </cell>
        </row>
        <row r="41">
          <cell r="F41">
            <v>-93641.54</v>
          </cell>
        </row>
        <row r="42">
          <cell r="F42">
            <v>-141516</v>
          </cell>
        </row>
        <row r="43">
          <cell r="F43">
            <v>-27543.05</v>
          </cell>
        </row>
        <row r="44">
          <cell r="F44">
            <v>-6330.35</v>
          </cell>
        </row>
        <row r="45">
          <cell r="F45">
            <v>-1329.58</v>
          </cell>
        </row>
        <row r="46">
          <cell r="F46">
            <v>0</v>
          </cell>
        </row>
        <row r="47">
          <cell r="F47">
            <v>-4500</v>
          </cell>
        </row>
        <row r="48">
          <cell r="F48">
            <v>0</v>
          </cell>
        </row>
        <row r="49">
          <cell r="F49">
            <v>-122905</v>
          </cell>
        </row>
        <row r="50">
          <cell r="F50">
            <v>-30049</v>
          </cell>
        </row>
        <row r="51">
          <cell r="F51">
            <v>-11081.44</v>
          </cell>
        </row>
        <row r="52">
          <cell r="F52">
            <v>-705827.82</v>
          </cell>
        </row>
        <row r="53">
          <cell r="F53">
            <v>-17894</v>
          </cell>
        </row>
        <row r="54">
          <cell r="F54">
            <v>-157878.48000000001</v>
          </cell>
        </row>
        <row r="55">
          <cell r="F55">
            <v>-15414</v>
          </cell>
        </row>
        <row r="56">
          <cell r="F56">
            <v>-356660.72</v>
          </cell>
        </row>
        <row r="57">
          <cell r="F57">
            <v>-77791.58</v>
          </cell>
        </row>
        <row r="58">
          <cell r="F58">
            <v>-8500</v>
          </cell>
        </row>
        <row r="59">
          <cell r="F59">
            <v>-3874.6</v>
          </cell>
        </row>
        <row r="60">
          <cell r="F60">
            <v>-8000</v>
          </cell>
        </row>
        <row r="61">
          <cell r="F61">
            <v>0</v>
          </cell>
        </row>
        <row r="62">
          <cell r="F62">
            <v>-16522</v>
          </cell>
        </row>
        <row r="63">
          <cell r="F63">
            <v>-816964.37</v>
          </cell>
        </row>
        <row r="64">
          <cell r="F64">
            <v>-10904</v>
          </cell>
        </row>
        <row r="65">
          <cell r="F65">
            <v>-12360</v>
          </cell>
        </row>
        <row r="66">
          <cell r="F66">
            <v>-311796.31</v>
          </cell>
        </row>
        <row r="67">
          <cell r="F67">
            <v>-147828.64000000001</v>
          </cell>
        </row>
        <row r="68">
          <cell r="F68">
            <v>-166353.37</v>
          </cell>
        </row>
        <row r="69">
          <cell r="F69">
            <v>-1213400.7</v>
          </cell>
        </row>
        <row r="70">
          <cell r="F70">
            <v>-34088</v>
          </cell>
        </row>
        <row r="71">
          <cell r="F71">
            <v>-2497.6999999999998</v>
          </cell>
        </row>
        <row r="72">
          <cell r="F72">
            <v>-36718.910000000003</v>
          </cell>
        </row>
        <row r="73">
          <cell r="F73">
            <v>-888000.4</v>
          </cell>
        </row>
        <row r="74">
          <cell r="F74">
            <v>-86347.199999999997</v>
          </cell>
        </row>
        <row r="75">
          <cell r="F75">
            <v>-41146.5</v>
          </cell>
        </row>
        <row r="76">
          <cell r="F76">
            <v>-16554.599999999999</v>
          </cell>
        </row>
        <row r="77">
          <cell r="F77">
            <v>-32000</v>
          </cell>
        </row>
        <row r="78">
          <cell r="F78">
            <v>-306022.77</v>
          </cell>
        </row>
        <row r="79">
          <cell r="F79">
            <v>-69516.5</v>
          </cell>
        </row>
        <row r="80">
          <cell r="F80">
            <v>-210060</v>
          </cell>
        </row>
        <row r="81">
          <cell r="F81">
            <v>-29379</v>
          </cell>
        </row>
        <row r="82">
          <cell r="F82">
            <v>-134805</v>
          </cell>
        </row>
        <row r="83">
          <cell r="F83">
            <v>-1056</v>
          </cell>
        </row>
        <row r="84">
          <cell r="F84">
            <v>-3360</v>
          </cell>
        </row>
        <row r="85">
          <cell r="F85">
            <v>-9700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-5250</v>
          </cell>
        </row>
        <row r="89">
          <cell r="F89">
            <v>-1773.09</v>
          </cell>
        </row>
        <row r="90">
          <cell r="F90">
            <v>-48104</v>
          </cell>
        </row>
        <row r="91">
          <cell r="F91">
            <v>-13328</v>
          </cell>
        </row>
        <row r="92">
          <cell r="F92">
            <v>-78791</v>
          </cell>
        </row>
        <row r="93">
          <cell r="F93">
            <v>-44155</v>
          </cell>
        </row>
        <row r="94">
          <cell r="F94">
            <v>-47378</v>
          </cell>
        </row>
        <row r="95">
          <cell r="F95">
            <v>-1571.11</v>
          </cell>
        </row>
        <row r="96">
          <cell r="F96">
            <v>-13419</v>
          </cell>
        </row>
        <row r="97">
          <cell r="F97">
            <v>-24060</v>
          </cell>
        </row>
        <row r="98">
          <cell r="F98">
            <v>-23410</v>
          </cell>
        </row>
        <row r="99">
          <cell r="F99">
            <v>0</v>
          </cell>
        </row>
        <row r="100">
          <cell r="F100">
            <v>-138215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-7080</v>
          </cell>
        </row>
        <row r="104">
          <cell r="F104">
            <v>0</v>
          </cell>
        </row>
        <row r="105">
          <cell r="F105">
            <v>-2589</v>
          </cell>
        </row>
        <row r="106">
          <cell r="F106">
            <v>-1440</v>
          </cell>
        </row>
        <row r="107">
          <cell r="F107">
            <v>-20493</v>
          </cell>
        </row>
        <row r="108">
          <cell r="F108">
            <v>12112</v>
          </cell>
        </row>
        <row r="109">
          <cell r="F109">
            <v>0</v>
          </cell>
        </row>
        <row r="110">
          <cell r="F110">
            <v>-27443</v>
          </cell>
        </row>
        <row r="111">
          <cell r="F111">
            <v>-2400</v>
          </cell>
        </row>
        <row r="112">
          <cell r="F112">
            <v>-35219</v>
          </cell>
        </row>
        <row r="113">
          <cell r="F113">
            <v>-7000</v>
          </cell>
        </row>
        <row r="114">
          <cell r="F114">
            <v>-5000</v>
          </cell>
        </row>
        <row r="115">
          <cell r="F115">
            <v>0</v>
          </cell>
        </row>
        <row r="116">
          <cell r="F116">
            <v>-1520982.97</v>
          </cell>
        </row>
        <row r="117">
          <cell r="F117">
            <v>0</v>
          </cell>
        </row>
        <row r="118">
          <cell r="F118">
            <v>-22006.7</v>
          </cell>
        </row>
        <row r="119">
          <cell r="F119">
            <v>-9374.67</v>
          </cell>
        </row>
        <row r="120">
          <cell r="F120">
            <v>-2015.1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465707.6</v>
          </cell>
        </row>
        <row r="124">
          <cell r="F124">
            <v>149071.4</v>
          </cell>
        </row>
        <row r="125">
          <cell r="F125">
            <v>192205.3</v>
          </cell>
        </row>
        <row r="126">
          <cell r="F126">
            <v>483.45</v>
          </cell>
        </row>
        <row r="127">
          <cell r="F127">
            <v>8388.57</v>
          </cell>
        </row>
        <row r="128">
          <cell r="F128">
            <v>34522.75</v>
          </cell>
        </row>
        <row r="129">
          <cell r="F129">
            <v>13430.57</v>
          </cell>
        </row>
        <row r="130">
          <cell r="F130">
            <v>31446.560000000001</v>
          </cell>
        </row>
        <row r="131">
          <cell r="F131">
            <v>2670.4</v>
          </cell>
        </row>
        <row r="132">
          <cell r="F132">
            <v>89434.2</v>
          </cell>
        </row>
        <row r="133">
          <cell r="F133">
            <v>1951.6</v>
          </cell>
        </row>
        <row r="134">
          <cell r="F134">
            <v>611008.5</v>
          </cell>
        </row>
        <row r="135">
          <cell r="F135">
            <v>128824</v>
          </cell>
        </row>
        <row r="136">
          <cell r="F136">
            <v>21766.97</v>
          </cell>
        </row>
        <row r="137">
          <cell r="F137">
            <v>71748.84</v>
          </cell>
        </row>
        <row r="138">
          <cell r="F138">
            <v>10380.290000000001</v>
          </cell>
        </row>
        <row r="139">
          <cell r="F139">
            <v>58854.37</v>
          </cell>
        </row>
        <row r="140">
          <cell r="F140">
            <v>58709.9</v>
          </cell>
        </row>
        <row r="141">
          <cell r="F141">
            <v>31996.92</v>
          </cell>
        </row>
        <row r="142">
          <cell r="F142">
            <v>440.7</v>
          </cell>
        </row>
        <row r="143">
          <cell r="F143">
            <v>129559.31</v>
          </cell>
        </row>
        <row r="144">
          <cell r="F144">
            <v>15230.45</v>
          </cell>
        </row>
        <row r="145">
          <cell r="F145">
            <v>85954.8</v>
          </cell>
        </row>
        <row r="146">
          <cell r="F146">
            <v>151379.07</v>
          </cell>
        </row>
        <row r="147">
          <cell r="F147">
            <v>836184.3</v>
          </cell>
        </row>
        <row r="148">
          <cell r="F148">
            <v>227407.6</v>
          </cell>
        </row>
        <row r="149">
          <cell r="F149">
            <v>15491.97</v>
          </cell>
        </row>
        <row r="150">
          <cell r="F150">
            <v>2909.06</v>
          </cell>
        </row>
        <row r="151">
          <cell r="F151">
            <v>8257.15</v>
          </cell>
        </row>
        <row r="152">
          <cell r="F152">
            <v>53117.05</v>
          </cell>
        </row>
        <row r="153">
          <cell r="F153">
            <v>12494.92</v>
          </cell>
        </row>
        <row r="154">
          <cell r="F154">
            <v>75293.75</v>
          </cell>
        </row>
        <row r="155">
          <cell r="F155">
            <v>73034.2</v>
          </cell>
        </row>
        <row r="156">
          <cell r="F156">
            <v>20285.990000000002</v>
          </cell>
        </row>
        <row r="157">
          <cell r="F157">
            <v>21533.4</v>
          </cell>
        </row>
        <row r="158">
          <cell r="F158">
            <v>134187.72</v>
          </cell>
        </row>
        <row r="159">
          <cell r="F159">
            <v>244871.14</v>
          </cell>
        </row>
        <row r="160">
          <cell r="F160">
            <v>50317.36</v>
          </cell>
        </row>
        <row r="161">
          <cell r="F161">
            <v>9017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980911.7</v>
          </cell>
        </row>
        <row r="165">
          <cell r="F165">
            <v>125304.12</v>
          </cell>
        </row>
        <row r="166">
          <cell r="F166">
            <v>767793.68</v>
          </cell>
        </row>
        <row r="167">
          <cell r="F167">
            <v>56075.3</v>
          </cell>
        </row>
        <row r="168">
          <cell r="F168">
            <v>29169.47</v>
          </cell>
        </row>
        <row r="169">
          <cell r="F169">
            <v>27289.87</v>
          </cell>
        </row>
        <row r="170">
          <cell r="F170">
            <v>32304</v>
          </cell>
        </row>
        <row r="171">
          <cell r="F171">
            <v>657712.79</v>
          </cell>
        </row>
        <row r="172">
          <cell r="F172">
            <v>266310.45</v>
          </cell>
        </row>
        <row r="173">
          <cell r="F173">
            <v>117098.7</v>
          </cell>
        </row>
        <row r="174">
          <cell r="F174">
            <v>7686.5</v>
          </cell>
        </row>
        <row r="175">
          <cell r="F175">
            <v>40423.39</v>
          </cell>
        </row>
        <row r="176">
          <cell r="F176">
            <v>26283.34</v>
          </cell>
        </row>
        <row r="177">
          <cell r="F177">
            <v>201555.64</v>
          </cell>
        </row>
        <row r="178">
          <cell r="F178">
            <v>14046.34</v>
          </cell>
        </row>
        <row r="179">
          <cell r="F179">
            <v>34615.61</v>
          </cell>
        </row>
        <row r="180">
          <cell r="F180">
            <v>10954.84</v>
          </cell>
        </row>
        <row r="181">
          <cell r="F181">
            <v>22410.74</v>
          </cell>
        </row>
        <row r="182">
          <cell r="F182">
            <v>49655.95</v>
          </cell>
        </row>
        <row r="183">
          <cell r="F183">
            <v>81043.87</v>
          </cell>
        </row>
        <row r="184">
          <cell r="F184">
            <v>23230.36</v>
          </cell>
        </row>
        <row r="185">
          <cell r="F185">
            <v>748826.68</v>
          </cell>
        </row>
        <row r="186">
          <cell r="F186">
            <v>304716.87</v>
          </cell>
        </row>
        <row r="187">
          <cell r="F187">
            <v>26385.11</v>
          </cell>
        </row>
        <row r="188">
          <cell r="F188">
            <v>19529</v>
          </cell>
        </row>
        <row r="189">
          <cell r="F189">
            <v>54167</v>
          </cell>
        </row>
        <row r="190">
          <cell r="F190">
            <v>9221</v>
          </cell>
        </row>
        <row r="191">
          <cell r="F191">
            <v>229454.81</v>
          </cell>
        </row>
        <row r="192">
          <cell r="F192">
            <v>8932.33</v>
          </cell>
        </row>
        <row r="193">
          <cell r="F193">
            <v>1977</v>
          </cell>
        </row>
        <row r="194">
          <cell r="F194">
            <v>26706.99</v>
          </cell>
        </row>
        <row r="195">
          <cell r="F195">
            <v>34524.400000000001</v>
          </cell>
        </row>
        <row r="196">
          <cell r="F196">
            <v>73201.66</v>
          </cell>
        </row>
        <row r="197">
          <cell r="F197">
            <v>0</v>
          </cell>
        </row>
        <row r="198">
          <cell r="F198">
            <v>92293.1</v>
          </cell>
        </row>
        <row r="199">
          <cell r="F199">
            <v>209661.2</v>
          </cell>
        </row>
        <row r="200">
          <cell r="F200">
            <v>175324.3</v>
          </cell>
        </row>
        <row r="201">
          <cell r="F201">
            <v>122934.6</v>
          </cell>
        </row>
        <row r="202">
          <cell r="F202">
            <v>0</v>
          </cell>
        </row>
        <row r="203">
          <cell r="F203">
            <v>10321.58</v>
          </cell>
        </row>
        <row r="204">
          <cell r="F204">
            <v>457909.2</v>
          </cell>
        </row>
        <row r="205">
          <cell r="F205">
            <v>225548.1</v>
          </cell>
        </row>
        <row r="206">
          <cell r="F206">
            <v>81018.59</v>
          </cell>
        </row>
        <row r="207">
          <cell r="F207">
            <v>20537.02</v>
          </cell>
        </row>
        <row r="208">
          <cell r="F208">
            <v>6770</v>
          </cell>
        </row>
        <row r="209">
          <cell r="F209">
            <v>36106.980000000003</v>
          </cell>
        </row>
        <row r="210">
          <cell r="F210">
            <v>207583.14</v>
          </cell>
        </row>
        <row r="211">
          <cell r="F211">
            <v>0</v>
          </cell>
        </row>
        <row r="212">
          <cell r="F212">
            <v>66555.429999999993</v>
          </cell>
        </row>
        <row r="213">
          <cell r="F213">
            <v>23950.6</v>
          </cell>
        </row>
        <row r="214">
          <cell r="F214">
            <v>59339.56</v>
          </cell>
        </row>
        <row r="215">
          <cell r="F215">
            <v>10801.35</v>
          </cell>
        </row>
        <row r="216">
          <cell r="F216">
            <v>294995</v>
          </cell>
        </row>
        <row r="217">
          <cell r="F217">
            <v>30668.799999999999</v>
          </cell>
        </row>
        <row r="218">
          <cell r="F218">
            <v>2607</v>
          </cell>
        </row>
        <row r="219">
          <cell r="F219">
            <v>46365.42</v>
          </cell>
        </row>
        <row r="220">
          <cell r="F220">
            <v>196267.6</v>
          </cell>
        </row>
        <row r="221">
          <cell r="F221">
            <v>182082.27</v>
          </cell>
        </row>
        <row r="222">
          <cell r="F222">
            <v>34078.199999999997</v>
          </cell>
        </row>
        <row r="223">
          <cell r="F223">
            <v>237611.8</v>
          </cell>
        </row>
        <row r="224">
          <cell r="F224">
            <v>18140</v>
          </cell>
        </row>
        <row r="225">
          <cell r="F225">
            <v>129593.81</v>
          </cell>
        </row>
        <row r="226">
          <cell r="F226">
            <v>6787.5</v>
          </cell>
        </row>
        <row r="227">
          <cell r="F227">
            <v>12636</v>
          </cell>
        </row>
        <row r="228">
          <cell r="F228">
            <v>66416.160000000003</v>
          </cell>
        </row>
        <row r="229">
          <cell r="F229">
            <v>85056.6</v>
          </cell>
        </row>
        <row r="230">
          <cell r="F230">
            <v>14398.99</v>
          </cell>
        </row>
        <row r="231">
          <cell r="F231">
            <v>494874.2</v>
          </cell>
        </row>
        <row r="232">
          <cell r="F232">
            <v>3039.2</v>
          </cell>
        </row>
        <row r="233">
          <cell r="F233">
            <v>17864.41</v>
          </cell>
        </row>
        <row r="234">
          <cell r="F234">
            <v>4088.22</v>
          </cell>
        </row>
        <row r="235">
          <cell r="F235">
            <v>365</v>
          </cell>
        </row>
        <row r="236">
          <cell r="F236">
            <v>1942</v>
          </cell>
        </row>
        <row r="237">
          <cell r="F237">
            <v>1727.3</v>
          </cell>
        </row>
        <row r="238">
          <cell r="F238">
            <v>19007.330000000002</v>
          </cell>
        </row>
        <row r="239">
          <cell r="F239">
            <v>7495.16</v>
          </cell>
        </row>
        <row r="240">
          <cell r="F240">
            <v>0</v>
          </cell>
        </row>
        <row r="241">
          <cell r="F241">
            <v>579073</v>
          </cell>
        </row>
        <row r="242">
          <cell r="F242">
            <v>30803.599999999999</v>
          </cell>
        </row>
        <row r="243">
          <cell r="F243">
            <v>136898.29999999999</v>
          </cell>
        </row>
        <row r="244">
          <cell r="F244">
            <v>46163</v>
          </cell>
        </row>
        <row r="245">
          <cell r="F245">
            <v>17671.3</v>
          </cell>
        </row>
        <row r="246">
          <cell r="F246">
            <v>5593.6</v>
          </cell>
        </row>
        <row r="247">
          <cell r="F247">
            <v>27487.67</v>
          </cell>
        </row>
        <row r="248">
          <cell r="F248">
            <v>3817.9</v>
          </cell>
        </row>
        <row r="249">
          <cell r="F249">
            <v>3500</v>
          </cell>
        </row>
        <row r="250">
          <cell r="F250">
            <v>4211</v>
          </cell>
        </row>
        <row r="251">
          <cell r="F251">
            <v>12016.29</v>
          </cell>
        </row>
        <row r="252">
          <cell r="F252">
            <v>71609.81</v>
          </cell>
        </row>
        <row r="253">
          <cell r="F253">
            <v>42353.11</v>
          </cell>
        </row>
        <row r="254">
          <cell r="F254">
            <v>19737.66</v>
          </cell>
        </row>
        <row r="255">
          <cell r="F255">
            <v>32800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23500</v>
          </cell>
        </row>
        <row r="259">
          <cell r="F259">
            <v>27040</v>
          </cell>
        </row>
        <row r="260">
          <cell r="F260">
            <v>519900.66</v>
          </cell>
        </row>
        <row r="261">
          <cell r="F261">
            <v>428675.2</v>
          </cell>
        </row>
        <row r="262">
          <cell r="F262">
            <v>7392.8</v>
          </cell>
        </row>
        <row r="263">
          <cell r="F263">
            <v>5342.97</v>
          </cell>
        </row>
        <row r="264">
          <cell r="F264">
            <v>11336.05</v>
          </cell>
        </row>
        <row r="265">
          <cell r="F265">
            <v>1076</v>
          </cell>
        </row>
        <row r="266">
          <cell r="F266">
            <v>3688.97</v>
          </cell>
        </row>
        <row r="267">
          <cell r="F267">
            <v>0</v>
          </cell>
        </row>
        <row r="268">
          <cell r="F268">
            <v>400</v>
          </cell>
        </row>
        <row r="269">
          <cell r="F269">
            <v>5119.97</v>
          </cell>
        </row>
        <row r="270">
          <cell r="F270">
            <v>13825.16</v>
          </cell>
        </row>
        <row r="271">
          <cell r="F271">
            <v>4364.29</v>
          </cell>
        </row>
        <row r="272">
          <cell r="F272">
            <v>17403.82</v>
          </cell>
        </row>
        <row r="273">
          <cell r="F273">
            <v>80368</v>
          </cell>
        </row>
        <row r="274">
          <cell r="F274">
            <v>205649.8</v>
          </cell>
        </row>
        <row r="275">
          <cell r="F275">
            <v>233153.39</v>
          </cell>
        </row>
        <row r="276">
          <cell r="F276">
            <v>39399.599999999999</v>
          </cell>
        </row>
        <row r="277">
          <cell r="F277">
            <v>110104.24</v>
          </cell>
        </row>
        <row r="278">
          <cell r="F278">
            <v>329313.09999999998</v>
          </cell>
        </row>
        <row r="279">
          <cell r="F279">
            <v>129807.8</v>
          </cell>
        </row>
        <row r="280">
          <cell r="F280">
            <v>19221.400000000001</v>
          </cell>
        </row>
        <row r="281">
          <cell r="F281">
            <v>190685.5</v>
          </cell>
        </row>
        <row r="282">
          <cell r="F282">
            <v>0</v>
          </cell>
        </row>
        <row r="283">
          <cell r="F283">
            <v>5122.3</v>
          </cell>
        </row>
        <row r="284">
          <cell r="F284">
            <v>54898.83</v>
          </cell>
        </row>
        <row r="285">
          <cell r="F285">
            <v>14539</v>
          </cell>
        </row>
        <row r="286">
          <cell r="F286">
            <v>36182.339999999997</v>
          </cell>
        </row>
        <row r="287">
          <cell r="F287">
            <v>19796.400000000001</v>
          </cell>
        </row>
        <row r="288">
          <cell r="F288">
            <v>42568.9</v>
          </cell>
        </row>
        <row r="289">
          <cell r="F289">
            <v>45304.14</v>
          </cell>
        </row>
        <row r="290">
          <cell r="F290">
            <v>0</v>
          </cell>
        </row>
        <row r="291">
          <cell r="F291">
            <v>7239.99</v>
          </cell>
        </row>
        <row r="292">
          <cell r="F292">
            <v>5626.63</v>
          </cell>
        </row>
        <row r="293">
          <cell r="F293">
            <v>90657.07</v>
          </cell>
        </row>
        <row r="294">
          <cell r="F294">
            <v>164262.67000000001</v>
          </cell>
        </row>
        <row r="295">
          <cell r="F295">
            <v>82511.899999999994</v>
          </cell>
        </row>
        <row r="296">
          <cell r="F296">
            <v>40596.18</v>
          </cell>
        </row>
        <row r="297">
          <cell r="F297">
            <v>63433.3</v>
          </cell>
        </row>
        <row r="298">
          <cell r="F298">
            <v>40917.43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>
            <v>303662.3</v>
          </cell>
        </row>
        <row r="302">
          <cell r="F302">
            <v>13739.4</v>
          </cell>
        </row>
        <row r="303">
          <cell r="F303">
            <v>174760.49</v>
          </cell>
        </row>
        <row r="304">
          <cell r="F304">
            <v>9.9999999999965894E-2</v>
          </cell>
        </row>
        <row r="305">
          <cell r="F305">
            <v>47777.5</v>
          </cell>
        </row>
        <row r="306">
          <cell r="F306">
            <v>32420.02</v>
          </cell>
        </row>
        <row r="307">
          <cell r="F307">
            <v>357875</v>
          </cell>
        </row>
        <row r="308">
          <cell r="F308">
            <v>19303.900000000001</v>
          </cell>
        </row>
        <row r="309">
          <cell r="F309">
            <v>0</v>
          </cell>
        </row>
        <row r="310">
          <cell r="F310">
            <v>78362.47</v>
          </cell>
        </row>
        <row r="311">
          <cell r="F311">
            <v>8968.4</v>
          </cell>
        </row>
        <row r="312">
          <cell r="F312">
            <v>40168.36</v>
          </cell>
        </row>
        <row r="313">
          <cell r="F313">
            <v>6186.38</v>
          </cell>
        </row>
        <row r="314">
          <cell r="F314">
            <v>35546.5</v>
          </cell>
        </row>
        <row r="315">
          <cell r="F315">
            <v>8973.25</v>
          </cell>
        </row>
        <row r="316">
          <cell r="F316">
            <v>512</v>
          </cell>
        </row>
        <row r="317">
          <cell r="F317">
            <v>0</v>
          </cell>
        </row>
        <row r="318">
          <cell r="F318">
            <v>58695.59</v>
          </cell>
        </row>
        <row r="319">
          <cell r="F319">
            <v>42956.94</v>
          </cell>
        </row>
        <row r="320">
          <cell r="F320">
            <v>192448.16</v>
          </cell>
        </row>
        <row r="321">
          <cell r="F321">
            <v>74450.66</v>
          </cell>
        </row>
        <row r="322">
          <cell r="F322">
            <v>29662.080000000002</v>
          </cell>
        </row>
        <row r="323">
          <cell r="F323">
            <v>0</v>
          </cell>
        </row>
        <row r="324">
          <cell r="F324">
            <v>17588.61</v>
          </cell>
        </row>
        <row r="325">
          <cell r="F325">
            <v>241256.6</v>
          </cell>
        </row>
        <row r="326">
          <cell r="F326">
            <v>123055.1</v>
          </cell>
        </row>
        <row r="327">
          <cell r="F327">
            <v>53179</v>
          </cell>
        </row>
        <row r="328">
          <cell r="F328">
            <v>1455892.27</v>
          </cell>
        </row>
        <row r="329">
          <cell r="F329">
            <v>0</v>
          </cell>
        </row>
        <row r="330">
          <cell r="F330">
            <v>39915.83</v>
          </cell>
        </row>
        <row r="331">
          <cell r="F331">
            <v>278108</v>
          </cell>
        </row>
        <row r="332">
          <cell r="F332">
            <v>167929.9</v>
          </cell>
        </row>
        <row r="333">
          <cell r="F333">
            <v>65753.100000000006</v>
          </cell>
        </row>
        <row r="334">
          <cell r="F334">
            <v>21647.599999999999</v>
          </cell>
        </row>
        <row r="335">
          <cell r="F335">
            <v>12728.56</v>
          </cell>
        </row>
        <row r="336">
          <cell r="F336">
            <v>17029.900000000001</v>
          </cell>
        </row>
        <row r="337">
          <cell r="F337">
            <v>382957.05</v>
          </cell>
        </row>
        <row r="338">
          <cell r="F338">
            <v>2619.6</v>
          </cell>
        </row>
        <row r="339">
          <cell r="F339">
            <v>40154.26</v>
          </cell>
        </row>
        <row r="340">
          <cell r="F340">
            <v>67798.759999999995</v>
          </cell>
        </row>
        <row r="341">
          <cell r="F341">
            <v>6470.45</v>
          </cell>
        </row>
        <row r="342">
          <cell r="F342">
            <v>29107.07</v>
          </cell>
        </row>
        <row r="343">
          <cell r="F343">
            <v>475727.84</v>
          </cell>
        </row>
        <row r="344">
          <cell r="F344">
            <v>65616.81</v>
          </cell>
        </row>
        <row r="345">
          <cell r="F345">
            <v>8949.77</v>
          </cell>
        </row>
        <row r="346">
          <cell r="F346">
            <v>66380</v>
          </cell>
        </row>
        <row r="347">
          <cell r="F347">
            <v>132409.4</v>
          </cell>
        </row>
        <row r="348">
          <cell r="F348">
            <v>81654.23</v>
          </cell>
        </row>
        <row r="349">
          <cell r="F349">
            <v>261152.12</v>
          </cell>
        </row>
        <row r="350">
          <cell r="F350">
            <v>35000</v>
          </cell>
        </row>
        <row r="351">
          <cell r="F351">
            <v>11135</v>
          </cell>
        </row>
        <row r="352">
          <cell r="F352">
            <v>35586.18</v>
          </cell>
        </row>
        <row r="353">
          <cell r="F353">
            <v>92983.2</v>
          </cell>
        </row>
        <row r="354">
          <cell r="F354">
            <v>251850.3</v>
          </cell>
        </row>
        <row r="355">
          <cell r="F355">
            <v>225713.02</v>
          </cell>
        </row>
        <row r="356">
          <cell r="F356">
            <v>197000</v>
          </cell>
        </row>
        <row r="357">
          <cell r="F357">
            <v>92200.9</v>
          </cell>
        </row>
        <row r="358">
          <cell r="F358">
            <v>121517.4</v>
          </cell>
        </row>
        <row r="359">
          <cell r="F359">
            <v>63900.03</v>
          </cell>
        </row>
        <row r="360">
          <cell r="F360">
            <v>57513.85</v>
          </cell>
        </row>
        <row r="361">
          <cell r="F361">
            <v>11220</v>
          </cell>
        </row>
        <row r="362">
          <cell r="F362">
            <v>334946.90000000002</v>
          </cell>
        </row>
        <row r="363">
          <cell r="F363">
            <v>18333.96</v>
          </cell>
        </row>
        <row r="364">
          <cell r="F364">
            <v>10115</v>
          </cell>
        </row>
        <row r="365">
          <cell r="F365">
            <v>0</v>
          </cell>
        </row>
        <row r="366">
          <cell r="F366">
            <v>14780</v>
          </cell>
        </row>
        <row r="367">
          <cell r="F367">
            <v>9414</v>
          </cell>
        </row>
        <row r="368">
          <cell r="F368">
            <v>146599</v>
          </cell>
        </row>
        <row r="369">
          <cell r="F369">
            <v>20371</v>
          </cell>
        </row>
        <row r="370">
          <cell r="F370">
            <v>54349.9</v>
          </cell>
        </row>
        <row r="371">
          <cell r="F371">
            <v>47160.59</v>
          </cell>
        </row>
        <row r="372">
          <cell r="F372">
            <v>36160.980000000003</v>
          </cell>
        </row>
        <row r="373">
          <cell r="F373">
            <v>196521</v>
          </cell>
        </row>
        <row r="374">
          <cell r="F374">
            <v>0</v>
          </cell>
        </row>
        <row r="375">
          <cell r="F375">
            <v>7080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6564</v>
          </cell>
        </row>
        <row r="379">
          <cell r="F379">
            <v>-18815</v>
          </cell>
        </row>
        <row r="380">
          <cell r="F380">
            <v>0</v>
          </cell>
        </row>
        <row r="381">
          <cell r="F381">
            <v>560</v>
          </cell>
        </row>
        <row r="382">
          <cell r="F382">
            <v>21845</v>
          </cell>
        </row>
        <row r="383">
          <cell r="F383">
            <v>9731</v>
          </cell>
        </row>
        <row r="384">
          <cell r="F384">
            <v>250000</v>
          </cell>
        </row>
        <row r="385">
          <cell r="F385">
            <v>0</v>
          </cell>
        </row>
        <row r="386">
          <cell r="F386">
            <v>29177.15</v>
          </cell>
        </row>
        <row r="387">
          <cell r="F387">
            <v>15786</v>
          </cell>
        </row>
        <row r="388">
          <cell r="F388">
            <v>73325.88</v>
          </cell>
        </row>
        <row r="389">
          <cell r="F389">
            <v>192619.3</v>
          </cell>
        </row>
        <row r="390">
          <cell r="F390">
            <v>1474</v>
          </cell>
        </row>
        <row r="391">
          <cell r="F391">
            <v>13099.92</v>
          </cell>
        </row>
        <row r="392">
          <cell r="F392">
            <v>1550.14</v>
          </cell>
        </row>
        <row r="393">
          <cell r="F393">
            <v>60000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970323</v>
          </cell>
        </row>
        <row r="397">
          <cell r="F397">
            <v>0</v>
          </cell>
        </row>
        <row r="398">
          <cell r="F398">
            <v>4974.3500000000004</v>
          </cell>
        </row>
        <row r="399">
          <cell r="F399">
            <v>63869.82</v>
          </cell>
        </row>
        <row r="400">
          <cell r="F400">
            <v>505000</v>
          </cell>
        </row>
        <row r="401">
          <cell r="F401">
            <v>0</v>
          </cell>
        </row>
        <row r="402">
          <cell r="F402">
            <v>544640.92000000004</v>
          </cell>
        </row>
        <row r="403">
          <cell r="F403">
            <v>916501.56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>
            <v>0</v>
          </cell>
        </row>
        <row r="407">
          <cell r="F407">
            <v>101066.07</v>
          </cell>
        </row>
        <row r="408">
          <cell r="F408">
            <v>0</v>
          </cell>
        </row>
        <row r="409">
          <cell r="F409">
            <v>0</v>
          </cell>
        </row>
        <row r="410">
          <cell r="F410">
            <v>211876.75</v>
          </cell>
        </row>
        <row r="411">
          <cell r="F411">
            <v>0</v>
          </cell>
        </row>
        <row r="412">
          <cell r="F412">
            <v>0</v>
          </cell>
        </row>
        <row r="413">
          <cell r="F413">
            <v>0</v>
          </cell>
        </row>
        <row r="414">
          <cell r="F414">
            <v>0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55000</v>
          </cell>
        </row>
        <row r="418">
          <cell r="F418">
            <v>0</v>
          </cell>
        </row>
        <row r="419">
          <cell r="F419">
            <v>-29916.669999999925</v>
          </cell>
        </row>
        <row r="420">
          <cell r="F420">
            <v>-4985</v>
          </cell>
        </row>
        <row r="421">
          <cell r="F421">
            <v>-7297.7899999999936</v>
          </cell>
        </row>
        <row r="422">
          <cell r="F422">
            <v>34520.400000000001</v>
          </cell>
        </row>
        <row r="423">
          <cell r="F423">
            <v>0</v>
          </cell>
        </row>
        <row r="424">
          <cell r="F424">
            <v>1407.64</v>
          </cell>
        </row>
        <row r="425">
          <cell r="F425">
            <v>0</v>
          </cell>
        </row>
        <row r="426">
          <cell r="F426">
            <v>0</v>
          </cell>
        </row>
        <row r="427">
          <cell r="F427">
            <v>25893.55</v>
          </cell>
        </row>
        <row r="428">
          <cell r="F428">
            <v>0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>
            <v>0</v>
          </cell>
        </row>
        <row r="433">
          <cell r="F433">
            <v>0</v>
          </cell>
        </row>
        <row r="434">
          <cell r="F434">
            <v>0</v>
          </cell>
        </row>
        <row r="435">
          <cell r="F435">
            <v>8898.5</v>
          </cell>
        </row>
        <row r="436">
          <cell r="F436">
            <v>0</v>
          </cell>
        </row>
        <row r="437">
          <cell r="F437">
            <v>15000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6216</v>
          </cell>
        </row>
        <row r="441">
          <cell r="F441">
            <v>14634.44</v>
          </cell>
        </row>
        <row r="442">
          <cell r="F442">
            <v>45000</v>
          </cell>
        </row>
        <row r="443">
          <cell r="F443">
            <v>0</v>
          </cell>
        </row>
        <row r="444">
          <cell r="F444">
            <v>0</v>
          </cell>
        </row>
        <row r="445">
          <cell r="F445">
            <v>6481.52</v>
          </cell>
        </row>
        <row r="446">
          <cell r="F446">
            <v>-6481.52</v>
          </cell>
        </row>
        <row r="447">
          <cell r="F447">
            <v>600</v>
          </cell>
        </row>
        <row r="448">
          <cell r="F448">
            <v>0</v>
          </cell>
        </row>
        <row r="449">
          <cell r="F449">
            <v>22.179999999701977</v>
          </cell>
        </row>
        <row r="450">
          <cell r="F450">
            <v>37582.399999999907</v>
          </cell>
        </row>
        <row r="451">
          <cell r="F451">
            <v>0</v>
          </cell>
        </row>
        <row r="452">
          <cell r="F452">
            <v>122.16000000014901</v>
          </cell>
        </row>
        <row r="453">
          <cell r="F453">
            <v>0</v>
          </cell>
        </row>
        <row r="454">
          <cell r="F454">
            <v>-19.139999999999418</v>
          </cell>
        </row>
        <row r="455">
          <cell r="F455">
            <v>3773.070000000007</v>
          </cell>
        </row>
        <row r="456">
          <cell r="F456">
            <v>0</v>
          </cell>
        </row>
        <row r="457">
          <cell r="F457">
            <v>548710.8900000006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>
            <v>-589004.14</v>
          </cell>
        </row>
        <row r="461">
          <cell r="F461">
            <v>0</v>
          </cell>
        </row>
        <row r="462">
          <cell r="F462">
            <v>0</v>
          </cell>
        </row>
        <row r="463">
          <cell r="F463">
            <v>0</v>
          </cell>
        </row>
        <row r="464">
          <cell r="F464">
            <v>-1697.5</v>
          </cell>
        </row>
        <row r="465">
          <cell r="F465">
            <v>0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>
            <v>0</v>
          </cell>
        </row>
        <row r="470">
          <cell r="F470">
            <v>0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>
            <v>0</v>
          </cell>
        </row>
        <row r="475">
          <cell r="F475">
            <v>0</v>
          </cell>
        </row>
        <row r="476">
          <cell r="F476">
            <v>0</v>
          </cell>
        </row>
        <row r="477">
          <cell r="F477">
            <v>-1803</v>
          </cell>
        </row>
        <row r="478">
          <cell r="F478">
            <v>-36320</v>
          </cell>
        </row>
        <row r="479">
          <cell r="F479">
            <v>0</v>
          </cell>
        </row>
        <row r="480">
          <cell r="F480">
            <v>0</v>
          </cell>
        </row>
        <row r="481">
          <cell r="F481">
            <v>-26939.419999999925</v>
          </cell>
        </row>
        <row r="482">
          <cell r="F482">
            <v>0</v>
          </cell>
        </row>
        <row r="483">
          <cell r="F483">
            <v>-203548.89</v>
          </cell>
        </row>
        <row r="484">
          <cell r="F484">
            <v>0</v>
          </cell>
        </row>
        <row r="485">
          <cell r="F485">
            <v>75889.05</v>
          </cell>
        </row>
        <row r="486">
          <cell r="F486">
            <v>-75889.05</v>
          </cell>
        </row>
        <row r="487">
          <cell r="F487">
            <v>0</v>
          </cell>
        </row>
        <row r="488">
          <cell r="F488">
            <v>0</v>
          </cell>
        </row>
        <row r="489">
          <cell r="F489">
            <v>-34415.39</v>
          </cell>
        </row>
        <row r="490">
          <cell r="F490">
            <v>-384309.10000000056</v>
          </cell>
        </row>
        <row r="491">
          <cell r="F491">
            <v>33351.53</v>
          </cell>
        </row>
        <row r="492">
          <cell r="F492">
            <v>238.01</v>
          </cell>
        </row>
        <row r="493">
          <cell r="F493">
            <v>0</v>
          </cell>
        </row>
        <row r="494">
          <cell r="F494">
            <v>-5541</v>
          </cell>
        </row>
        <row r="495">
          <cell r="F495">
            <v>0</v>
          </cell>
        </row>
        <row r="496">
          <cell r="F496">
            <v>-77902</v>
          </cell>
        </row>
        <row r="497">
          <cell r="F497">
            <v>0</v>
          </cell>
        </row>
        <row r="498">
          <cell r="F498">
            <v>-346543</v>
          </cell>
        </row>
        <row r="499">
          <cell r="F499">
            <v>-3792.2</v>
          </cell>
        </row>
        <row r="500">
          <cell r="F500">
            <v>-247.2</v>
          </cell>
        </row>
        <row r="501">
          <cell r="F501">
            <v>-63019.88</v>
          </cell>
        </row>
        <row r="502">
          <cell r="F502">
            <v>-3145.5</v>
          </cell>
        </row>
        <row r="503">
          <cell r="F503">
            <v>-672.90000000000146</v>
          </cell>
        </row>
        <row r="504">
          <cell r="F504">
            <v>-25495</v>
          </cell>
        </row>
        <row r="505">
          <cell r="F505">
            <v>-4396.1000000000058</v>
          </cell>
        </row>
        <row r="506">
          <cell r="F506">
            <v>-5847.3999999999942</v>
          </cell>
        </row>
        <row r="507">
          <cell r="F507">
            <v>-23.5</v>
          </cell>
        </row>
        <row r="508">
          <cell r="F508">
            <v>-295.10000000000002</v>
          </cell>
        </row>
        <row r="509">
          <cell r="F509">
            <v>-3500.3999999999942</v>
          </cell>
        </row>
        <row r="510">
          <cell r="F510">
            <v>-1391.3</v>
          </cell>
        </row>
        <row r="511">
          <cell r="F511">
            <v>-4025.820000000007</v>
          </cell>
        </row>
        <row r="512">
          <cell r="F512">
            <v>-75</v>
          </cell>
        </row>
        <row r="513">
          <cell r="F513">
            <v>0</v>
          </cell>
        </row>
        <row r="514">
          <cell r="F514">
            <v>-9471.7999999999993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>
            <v>0</v>
          </cell>
        </row>
        <row r="518">
          <cell r="F518">
            <v>-4488</v>
          </cell>
        </row>
        <row r="519">
          <cell r="F519">
            <v>0</v>
          </cell>
        </row>
        <row r="520">
          <cell r="F520">
            <v>-16370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-234</v>
          </cell>
        </row>
        <row r="524">
          <cell r="F524">
            <v>-123781</v>
          </cell>
        </row>
        <row r="525">
          <cell r="F525">
            <v>-1414.95</v>
          </cell>
        </row>
        <row r="526">
          <cell r="F526">
            <v>-5131</v>
          </cell>
        </row>
        <row r="527">
          <cell r="F527">
            <v>-1645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>
            <v>0</v>
          </cell>
        </row>
        <row r="532">
          <cell r="F532">
            <v>0</v>
          </cell>
        </row>
        <row r="533">
          <cell r="F533">
            <v>-4799</v>
          </cell>
        </row>
        <row r="534">
          <cell r="F534">
            <v>-8436</v>
          </cell>
        </row>
        <row r="535">
          <cell r="F535">
            <v>-2530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>
            <v>-3603.6</v>
          </cell>
        </row>
        <row r="539">
          <cell r="F539">
            <v>0</v>
          </cell>
        </row>
        <row r="540">
          <cell r="F540">
            <v>0</v>
          </cell>
        </row>
        <row r="541">
          <cell r="F541">
            <v>-4177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-11000</v>
          </cell>
        </row>
        <row r="545">
          <cell r="F545">
            <v>-11700</v>
          </cell>
        </row>
        <row r="546">
          <cell r="F546">
            <v>0</v>
          </cell>
        </row>
        <row r="547">
          <cell r="F547">
            <v>-385</v>
          </cell>
        </row>
        <row r="548">
          <cell r="F548">
            <v>-300</v>
          </cell>
        </row>
        <row r="549">
          <cell r="F549">
            <v>-29584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>
            <v>0</v>
          </cell>
        </row>
        <row r="553">
          <cell r="F553">
            <v>0</v>
          </cell>
        </row>
        <row r="554">
          <cell r="F554">
            <v>0</v>
          </cell>
        </row>
        <row r="555">
          <cell r="F555">
            <v>0</v>
          </cell>
        </row>
        <row r="556">
          <cell r="F556">
            <v>-30733.03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>
            <v>0</v>
          </cell>
        </row>
        <row r="560">
          <cell r="F560">
            <v>-1989</v>
          </cell>
        </row>
        <row r="561">
          <cell r="F561">
            <v>-6026</v>
          </cell>
        </row>
        <row r="562">
          <cell r="F562">
            <v>-19620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>
            <v>0</v>
          </cell>
        </row>
        <row r="567">
          <cell r="F567">
            <v>-4284</v>
          </cell>
        </row>
        <row r="568">
          <cell r="F568">
            <v>0</v>
          </cell>
        </row>
        <row r="569">
          <cell r="F569">
            <v>0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>
            <v>0</v>
          </cell>
        </row>
        <row r="574">
          <cell r="F574">
            <v>0</v>
          </cell>
        </row>
        <row r="575">
          <cell r="F575">
            <v>-3054</v>
          </cell>
        </row>
        <row r="576">
          <cell r="F576">
            <v>0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>
            <v>0</v>
          </cell>
        </row>
        <row r="581">
          <cell r="F581">
            <v>-5261</v>
          </cell>
        </row>
        <row r="582">
          <cell r="F582">
            <v>0</v>
          </cell>
        </row>
        <row r="583">
          <cell r="F583">
            <v>-3779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>
            <v>0</v>
          </cell>
        </row>
        <row r="587">
          <cell r="F587">
            <v>-626</v>
          </cell>
        </row>
        <row r="588">
          <cell r="F588">
            <v>-11571.3</v>
          </cell>
        </row>
        <row r="589">
          <cell r="F589">
            <v>-1821.22</v>
          </cell>
        </row>
        <row r="590">
          <cell r="F590">
            <v>6804</v>
          </cell>
        </row>
        <row r="591">
          <cell r="F591">
            <v>0</v>
          </cell>
        </row>
        <row r="592">
          <cell r="F592">
            <v>-3737</v>
          </cell>
        </row>
        <row r="593">
          <cell r="F593">
            <v>0</v>
          </cell>
        </row>
        <row r="594">
          <cell r="F594">
            <v>-6113</v>
          </cell>
        </row>
        <row r="595">
          <cell r="F595">
            <v>0</v>
          </cell>
        </row>
        <row r="596">
          <cell r="F596">
            <v>0</v>
          </cell>
        </row>
        <row r="597">
          <cell r="F597">
            <v>-219988.34</v>
          </cell>
        </row>
        <row r="598">
          <cell r="F598">
            <v>-138581.84</v>
          </cell>
        </row>
        <row r="599">
          <cell r="F599">
            <v>-31307</v>
          </cell>
        </row>
        <row r="600">
          <cell r="F600">
            <v>-3820</v>
          </cell>
        </row>
        <row r="601">
          <cell r="F601">
            <v>0</v>
          </cell>
        </row>
        <row r="602">
          <cell r="F602">
            <v>0</v>
          </cell>
        </row>
        <row r="603">
          <cell r="F603">
            <v>-14206</v>
          </cell>
        </row>
        <row r="604">
          <cell r="F604">
            <v>-201375.11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>
            <v>0</v>
          </cell>
        </row>
        <row r="608">
          <cell r="F608">
            <v>-10008</v>
          </cell>
        </row>
        <row r="609">
          <cell r="F609">
            <v>0</v>
          </cell>
        </row>
        <row r="610">
          <cell r="F610">
            <v>0</v>
          </cell>
        </row>
        <row r="611">
          <cell r="F611">
            <v>-7390</v>
          </cell>
        </row>
        <row r="612">
          <cell r="F612">
            <v>-9333</v>
          </cell>
        </row>
        <row r="613">
          <cell r="F613">
            <v>-21431.200000000001</v>
          </cell>
        </row>
        <row r="614">
          <cell r="F614">
            <v>-11693</v>
          </cell>
        </row>
        <row r="615">
          <cell r="F615">
            <v>-24549.62</v>
          </cell>
        </row>
        <row r="616">
          <cell r="F616">
            <v>0</v>
          </cell>
        </row>
        <row r="617">
          <cell r="F617">
            <v>0</v>
          </cell>
        </row>
        <row r="618">
          <cell r="F618">
            <v>-7833.1500000000233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-15000</v>
          </cell>
        </row>
        <row r="622">
          <cell r="F622">
            <v>-4247</v>
          </cell>
        </row>
        <row r="623">
          <cell r="F623">
            <v>0</v>
          </cell>
        </row>
        <row r="624">
          <cell r="F624">
            <v>-64321.70000000007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>
            <v>-44979</v>
          </cell>
        </row>
        <row r="628">
          <cell r="F628">
            <v>-291</v>
          </cell>
        </row>
        <row r="629">
          <cell r="F629">
            <v>0</v>
          </cell>
        </row>
        <row r="630">
          <cell r="F630">
            <v>-925</v>
          </cell>
        </row>
        <row r="631">
          <cell r="F631">
            <v>0</v>
          </cell>
        </row>
        <row r="632">
          <cell r="F632">
            <v>0</v>
          </cell>
        </row>
        <row r="633">
          <cell r="F633">
            <v>-3640</v>
          </cell>
        </row>
        <row r="634">
          <cell r="F634">
            <v>0</v>
          </cell>
        </row>
        <row r="635">
          <cell r="F635">
            <v>0</v>
          </cell>
        </row>
        <row r="636">
          <cell r="F636">
            <v>-17269.2</v>
          </cell>
        </row>
        <row r="637">
          <cell r="F637">
            <v>-483.18999999999505</v>
          </cell>
        </row>
        <row r="638">
          <cell r="F638">
            <v>-4111</v>
          </cell>
        </row>
        <row r="639">
          <cell r="F639">
            <v>0</v>
          </cell>
        </row>
        <row r="640">
          <cell r="F640">
            <v>0</v>
          </cell>
        </row>
        <row r="641">
          <cell r="F641">
            <v>-1600</v>
          </cell>
        </row>
        <row r="642">
          <cell r="F642">
            <v>0</v>
          </cell>
        </row>
        <row r="643">
          <cell r="F643">
            <v>0</v>
          </cell>
        </row>
        <row r="644">
          <cell r="F644">
            <v>-16320.24</v>
          </cell>
        </row>
        <row r="645">
          <cell r="F645">
            <v>-228</v>
          </cell>
        </row>
        <row r="646">
          <cell r="F646">
            <v>0</v>
          </cell>
        </row>
        <row r="647">
          <cell r="F647">
            <v>0</v>
          </cell>
        </row>
        <row r="648">
          <cell r="F648">
            <v>0</v>
          </cell>
        </row>
        <row r="649">
          <cell r="F649">
            <v>-12000</v>
          </cell>
        </row>
        <row r="650">
          <cell r="F650">
            <v>0</v>
          </cell>
        </row>
        <row r="651">
          <cell r="F651">
            <v>-675</v>
          </cell>
        </row>
        <row r="652">
          <cell r="F652">
            <v>-8771</v>
          </cell>
        </row>
        <row r="653">
          <cell r="F653">
            <v>-14546.49</v>
          </cell>
        </row>
        <row r="654">
          <cell r="F654">
            <v>0</v>
          </cell>
        </row>
        <row r="655">
          <cell r="F655">
            <v>45.649999999906868</v>
          </cell>
        </row>
        <row r="656">
          <cell r="F656">
            <v>0</v>
          </cell>
        </row>
        <row r="657">
          <cell r="F657">
            <v>0</v>
          </cell>
        </row>
        <row r="658">
          <cell r="F658">
            <v>0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>
            <v>0</v>
          </cell>
        </row>
        <row r="663">
          <cell r="F663">
            <v>0</v>
          </cell>
        </row>
        <row r="664">
          <cell r="F664">
            <v>0</v>
          </cell>
        </row>
        <row r="665">
          <cell r="F665">
            <v>0</v>
          </cell>
        </row>
        <row r="666">
          <cell r="F666">
            <v>0</v>
          </cell>
        </row>
        <row r="667">
          <cell r="F667">
            <v>0</v>
          </cell>
        </row>
        <row r="668">
          <cell r="F668">
            <v>-1250</v>
          </cell>
        </row>
        <row r="669">
          <cell r="F669">
            <v>-2106</v>
          </cell>
        </row>
        <row r="670">
          <cell r="F670">
            <v>0</v>
          </cell>
        </row>
        <row r="671">
          <cell r="F671">
            <v>0</v>
          </cell>
        </row>
        <row r="672">
          <cell r="F672">
            <v>-187.2</v>
          </cell>
        </row>
        <row r="673">
          <cell r="F673">
            <v>-855</v>
          </cell>
        </row>
        <row r="674">
          <cell r="F674">
            <v>-6987</v>
          </cell>
        </row>
        <row r="675">
          <cell r="F675">
            <v>0</v>
          </cell>
        </row>
        <row r="676">
          <cell r="F676">
            <v>-760</v>
          </cell>
        </row>
        <row r="677">
          <cell r="F677">
            <v>0</v>
          </cell>
        </row>
        <row r="678">
          <cell r="F678">
            <v>0</v>
          </cell>
        </row>
        <row r="679">
          <cell r="F679">
            <v>0</v>
          </cell>
        </row>
        <row r="680">
          <cell r="F680">
            <v>-1467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>
            <v>0</v>
          </cell>
        </row>
        <row r="684">
          <cell r="F684">
            <v>0</v>
          </cell>
        </row>
        <row r="685">
          <cell r="F685">
            <v>0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-187</v>
          </cell>
        </row>
        <row r="689">
          <cell r="F689">
            <v>-134</v>
          </cell>
        </row>
        <row r="690">
          <cell r="F690">
            <v>-62698.53</v>
          </cell>
        </row>
        <row r="691">
          <cell r="F691">
            <v>-55357</v>
          </cell>
        </row>
        <row r="692">
          <cell r="F692">
            <v>0</v>
          </cell>
        </row>
        <row r="693">
          <cell r="F693">
            <v>-115884.8</v>
          </cell>
        </row>
        <row r="694">
          <cell r="F694">
            <v>0</v>
          </cell>
        </row>
        <row r="695">
          <cell r="F695">
            <v>0</v>
          </cell>
        </row>
        <row r="696">
          <cell r="F696">
            <v>0</v>
          </cell>
        </row>
        <row r="697">
          <cell r="F697">
            <v>0</v>
          </cell>
        </row>
        <row r="698">
          <cell r="F698">
            <v>0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>
            <v>0</v>
          </cell>
        </row>
        <row r="703">
          <cell r="F703">
            <v>-976</v>
          </cell>
        </row>
        <row r="704">
          <cell r="F704">
            <v>0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>
            <v>-6192</v>
          </cell>
        </row>
        <row r="709">
          <cell r="F709">
            <v>0</v>
          </cell>
        </row>
        <row r="710">
          <cell r="F710">
            <v>0</v>
          </cell>
        </row>
        <row r="711">
          <cell r="F711">
            <v>0</v>
          </cell>
        </row>
        <row r="712">
          <cell r="F712">
            <v>0</v>
          </cell>
        </row>
        <row r="713">
          <cell r="F713">
            <v>0</v>
          </cell>
        </row>
        <row r="714">
          <cell r="F714">
            <v>0</v>
          </cell>
        </row>
        <row r="715">
          <cell r="F715">
            <v>0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>
            <v>-5419</v>
          </cell>
        </row>
        <row r="720">
          <cell r="F720">
            <v>0</v>
          </cell>
        </row>
        <row r="721">
          <cell r="F721">
            <v>-629</v>
          </cell>
        </row>
        <row r="722">
          <cell r="F722">
            <v>0</v>
          </cell>
        </row>
        <row r="723">
          <cell r="F723">
            <v>0</v>
          </cell>
        </row>
        <row r="724">
          <cell r="F724">
            <v>-23000</v>
          </cell>
        </row>
        <row r="725">
          <cell r="F725">
            <v>-5850</v>
          </cell>
        </row>
        <row r="726">
          <cell r="F726">
            <v>-3459</v>
          </cell>
        </row>
        <row r="727">
          <cell r="F727">
            <v>0</v>
          </cell>
        </row>
        <row r="728">
          <cell r="F728">
            <v>0</v>
          </cell>
        </row>
        <row r="729">
          <cell r="F729">
            <v>0</v>
          </cell>
        </row>
        <row r="730">
          <cell r="F730">
            <v>0</v>
          </cell>
        </row>
        <row r="731">
          <cell r="F731">
            <v>-4008.15</v>
          </cell>
        </row>
        <row r="732">
          <cell r="F732">
            <v>-2106</v>
          </cell>
        </row>
        <row r="733">
          <cell r="F733">
            <v>0</v>
          </cell>
        </row>
        <row r="734">
          <cell r="F734">
            <v>0</v>
          </cell>
        </row>
        <row r="735">
          <cell r="F735">
            <v>-2937</v>
          </cell>
        </row>
        <row r="736">
          <cell r="F736">
            <v>-1010</v>
          </cell>
        </row>
        <row r="737">
          <cell r="F737">
            <v>0</v>
          </cell>
        </row>
        <row r="738">
          <cell r="F738">
            <v>-12430.65</v>
          </cell>
        </row>
        <row r="739">
          <cell r="F739">
            <v>-2260</v>
          </cell>
        </row>
        <row r="740">
          <cell r="F740">
            <v>0</v>
          </cell>
        </row>
        <row r="741">
          <cell r="F741">
            <v>-10889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>
            <v>0</v>
          </cell>
        </row>
        <row r="746">
          <cell r="F746">
            <v>0</v>
          </cell>
        </row>
        <row r="747">
          <cell r="F747">
            <v>-772.2</v>
          </cell>
        </row>
        <row r="748">
          <cell r="F748">
            <v>0</v>
          </cell>
        </row>
        <row r="749">
          <cell r="F749">
            <v>0</v>
          </cell>
        </row>
        <row r="750">
          <cell r="F750">
            <v>0</v>
          </cell>
        </row>
        <row r="751">
          <cell r="F751">
            <v>0</v>
          </cell>
        </row>
        <row r="752">
          <cell r="F752">
            <v>-348.65000000000055</v>
          </cell>
        </row>
        <row r="753">
          <cell r="F753">
            <v>-2787.85</v>
          </cell>
        </row>
        <row r="754">
          <cell r="F754">
            <v>0</v>
          </cell>
        </row>
        <row r="755">
          <cell r="F755">
            <v>-9734.77</v>
          </cell>
        </row>
        <row r="756">
          <cell r="F756">
            <v>0</v>
          </cell>
        </row>
        <row r="757">
          <cell r="F757">
            <v>0</v>
          </cell>
        </row>
        <row r="758">
          <cell r="F758">
            <v>-702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>
            <v>-2829</v>
          </cell>
        </row>
        <row r="762">
          <cell r="F762">
            <v>0</v>
          </cell>
        </row>
        <row r="763">
          <cell r="F763">
            <v>0</v>
          </cell>
        </row>
        <row r="764">
          <cell r="F764">
            <v>0</v>
          </cell>
        </row>
        <row r="765">
          <cell r="F765">
            <v>-4454.7299999999996</v>
          </cell>
        </row>
        <row r="766">
          <cell r="F766">
            <v>-113477</v>
          </cell>
        </row>
        <row r="767">
          <cell r="F767">
            <v>-3880</v>
          </cell>
        </row>
        <row r="768">
          <cell r="F768">
            <v>0</v>
          </cell>
        </row>
        <row r="769">
          <cell r="F769">
            <v>-4700</v>
          </cell>
        </row>
        <row r="770">
          <cell r="F770">
            <v>0</v>
          </cell>
        </row>
        <row r="771">
          <cell r="F771">
            <v>-46269</v>
          </cell>
        </row>
        <row r="772">
          <cell r="F772">
            <v>-912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>
            <v>0</v>
          </cell>
        </row>
        <row r="776">
          <cell r="F776">
            <v>-50000</v>
          </cell>
        </row>
        <row r="777">
          <cell r="F777">
            <v>0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-374.4</v>
          </cell>
        </row>
        <row r="781">
          <cell r="F781">
            <v>-5600</v>
          </cell>
        </row>
        <row r="782">
          <cell r="F782">
            <v>-730</v>
          </cell>
        </row>
        <row r="783">
          <cell r="F783">
            <v>0</v>
          </cell>
        </row>
        <row r="784">
          <cell r="F784">
            <v>-3316.57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>
            <v>-878.68</v>
          </cell>
        </row>
        <row r="788">
          <cell r="F788">
            <v>0</v>
          </cell>
        </row>
        <row r="789">
          <cell r="F789">
            <v>0</v>
          </cell>
        </row>
        <row r="790">
          <cell r="F790">
            <v>300</v>
          </cell>
        </row>
        <row r="791">
          <cell r="F791">
            <v>2661.14</v>
          </cell>
        </row>
        <row r="792">
          <cell r="F792">
            <v>0</v>
          </cell>
        </row>
        <row r="793">
          <cell r="F793">
            <v>0</v>
          </cell>
        </row>
        <row r="794">
          <cell r="F794">
            <v>1000</v>
          </cell>
        </row>
        <row r="795">
          <cell r="F795">
            <v>0</v>
          </cell>
        </row>
        <row r="796">
          <cell r="F796">
            <v>0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>
            <v>21000</v>
          </cell>
        </row>
        <row r="801">
          <cell r="F801">
            <v>64951</v>
          </cell>
        </row>
        <row r="802">
          <cell r="F802">
            <v>708233.99</v>
          </cell>
        </row>
        <row r="803">
          <cell r="F803">
            <v>0</v>
          </cell>
        </row>
        <row r="804">
          <cell r="F804">
            <v>4851</v>
          </cell>
        </row>
        <row r="805">
          <cell r="F805">
            <v>2808</v>
          </cell>
        </row>
        <row r="806">
          <cell r="F806">
            <v>132</v>
          </cell>
        </row>
        <row r="807">
          <cell r="F807">
            <v>-20000</v>
          </cell>
        </row>
        <row r="808">
          <cell r="F808">
            <v>4139.8599999999997</v>
          </cell>
        </row>
        <row r="809">
          <cell r="F809">
            <v>311859.42</v>
          </cell>
        </row>
        <row r="810">
          <cell r="F810">
            <v>-43434.22</v>
          </cell>
        </row>
        <row r="811">
          <cell r="F811">
            <v>30504</v>
          </cell>
        </row>
        <row r="812">
          <cell r="F812">
            <v>-30504</v>
          </cell>
        </row>
        <row r="813">
          <cell r="F813">
            <v>-12708</v>
          </cell>
        </row>
        <row r="814">
          <cell r="F814">
            <v>1917381.58</v>
          </cell>
        </row>
        <row r="815">
          <cell r="F815">
            <v>0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-61948.17</v>
          </cell>
        </row>
        <row r="819">
          <cell r="F819">
            <v>0</v>
          </cell>
        </row>
        <row r="820">
          <cell r="F820">
            <v>0</v>
          </cell>
        </row>
        <row r="821">
          <cell r="F821">
            <v>-734264.21</v>
          </cell>
        </row>
        <row r="822">
          <cell r="F822">
            <v>0</v>
          </cell>
        </row>
        <row r="823">
          <cell r="F823">
            <v>0</v>
          </cell>
        </row>
        <row r="824">
          <cell r="F824">
            <v>-251324.21</v>
          </cell>
        </row>
        <row r="825">
          <cell r="F825">
            <v>0</v>
          </cell>
        </row>
        <row r="826">
          <cell r="F826">
            <v>0</v>
          </cell>
        </row>
        <row r="827">
          <cell r="F827">
            <v>-289634.86</v>
          </cell>
        </row>
        <row r="828">
          <cell r="F828">
            <v>0</v>
          </cell>
        </row>
        <row r="829">
          <cell r="F829">
            <v>0</v>
          </cell>
        </row>
        <row r="830">
          <cell r="F830">
            <v>-204310.66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>
            <v>-157500.31</v>
          </cell>
        </row>
        <row r="834">
          <cell r="F834">
            <v>0</v>
          </cell>
        </row>
        <row r="835">
          <cell r="F835">
            <v>0</v>
          </cell>
        </row>
        <row r="836">
          <cell r="F836">
            <v>-218400</v>
          </cell>
        </row>
        <row r="837">
          <cell r="F837">
            <v>0</v>
          </cell>
        </row>
        <row r="838">
          <cell r="F838">
            <v>0</v>
          </cell>
        </row>
      </sheetData>
      <sheetData sheetId="20"/>
      <sheetData sheetId="21" refreshError="1"/>
      <sheetData sheetId="2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אזן"/>
      <sheetName val="מאזן+פקודות "/>
      <sheetName val="תמצית תקציב"/>
      <sheetName val="תמצית תקציב +פקודות"/>
      <sheetName val="פ. נוספות"/>
      <sheetName val="ריכוז תקבולים תברים"/>
      <sheetName val="תברים"/>
      <sheetName val="פירוט תברים"/>
      <sheetName val="דוח גביה"/>
      <sheetName val="תעריף ארנונה"/>
      <sheetName val="שכר ומשרות"/>
      <sheetName val="שכר גבוה"/>
      <sheetName val="ביצוע לפי רבעון "/>
      <sheetName val="משתנים"/>
      <sheetName val="פירוט תברים (2)"/>
      <sheetName val="תקבולים-תברים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ארנונה כללית</v>
          </cell>
        </row>
        <row r="3">
          <cell r="B3" t="str">
            <v>הכנסות ממכירת מים</v>
          </cell>
        </row>
        <row r="4">
          <cell r="B4" t="str">
            <v>עצמיות חינוך</v>
          </cell>
        </row>
        <row r="5">
          <cell r="B5" t="str">
            <v>עצמיות רווחה</v>
          </cell>
        </row>
        <row r="6">
          <cell r="B6" t="str">
            <v>עצמיות אחר</v>
          </cell>
        </row>
        <row r="7">
          <cell r="B7" t="str">
            <v>תקבולים ממשרד החינוך</v>
          </cell>
        </row>
        <row r="8">
          <cell r="B8" t="str">
            <v>תקבולים ממשרד הרווחה</v>
          </cell>
        </row>
        <row r="9">
          <cell r="B9" t="str">
            <v>תקבולים ממשלתיים אחרים</v>
          </cell>
        </row>
        <row r="10">
          <cell r="B10" t="str">
            <v>מענק כללי לאיזון</v>
          </cell>
        </row>
        <row r="11">
          <cell r="B11" t="str">
            <v>מענקים מיועדים</v>
          </cell>
        </row>
        <row r="12">
          <cell r="B12" t="str">
            <v>תקבולים אחרים</v>
          </cell>
        </row>
        <row r="13">
          <cell r="B13" t="str">
            <v>כיסוי ממקורות הרשות בשנים הבאות</v>
          </cell>
        </row>
        <row r="14">
          <cell r="B14" t="str">
            <v>מענק לכיסוי גרעון מצטבר</v>
          </cell>
        </row>
        <row r="15">
          <cell r="B15" t="str">
            <v>הנחות בארנונה (הכנסות)</v>
          </cell>
        </row>
        <row r="16">
          <cell r="B16" t="str">
            <v>הוצאות שכר כללי</v>
          </cell>
        </row>
        <row r="17">
          <cell r="B17" t="str">
            <v>פעולות כלליות</v>
          </cell>
        </row>
        <row r="18">
          <cell r="B18" t="str">
            <v>הוצאות רכישת מים</v>
          </cell>
        </row>
        <row r="19">
          <cell r="B19" t="str">
            <v>שכר עובדי חינוך</v>
          </cell>
        </row>
        <row r="20">
          <cell r="B20" t="str">
            <v>פעולות חינוך</v>
          </cell>
        </row>
        <row r="21">
          <cell r="B21" t="str">
            <v>שכר עובדי רווחה</v>
          </cell>
        </row>
        <row r="22">
          <cell r="B22" t="str">
            <v>פעולות רווחה</v>
          </cell>
        </row>
        <row r="23">
          <cell r="B23" t="str">
            <v>סה"כ רווחה</v>
          </cell>
        </row>
        <row r="24">
          <cell r="B24" t="str">
            <v>פרעון מלוות מים וביוב</v>
          </cell>
        </row>
        <row r="25">
          <cell r="B25" t="str">
            <v>פרעון מלוות אחרות</v>
          </cell>
        </row>
        <row r="26">
          <cell r="B26" t="str">
            <v>סה"כ פרעון מלוות</v>
          </cell>
        </row>
        <row r="27">
          <cell r="B27" t="str">
            <v>הוצאות מימון</v>
          </cell>
        </row>
        <row r="28">
          <cell r="B28" t="str">
            <v>העברות והוצאות חד פעמיות</v>
          </cell>
        </row>
        <row r="29">
          <cell r="B29" t="str">
            <v>העברה לכיסוי גרעון מצטבר</v>
          </cell>
        </row>
        <row r="30">
          <cell r="B30" t="str">
            <v>הנחות בארנונה (הוצאות)</v>
          </cell>
        </row>
        <row r="31">
          <cell r="B31" t="str">
            <v>נכסים נזילים: קופה ובנקים</v>
          </cell>
        </row>
        <row r="32">
          <cell r="B32" t="str">
            <v>הכנסות מתוקצבות שטרם התקבלו</v>
          </cell>
        </row>
        <row r="33">
          <cell r="B33" t="str">
            <v>חייבים - תשלומים לא מתוקצבים</v>
          </cell>
        </row>
        <row r="34">
          <cell r="B34" t="str">
            <v>השקעות מיועדות לכסוי קרן לעבודות פיתוח</v>
          </cell>
        </row>
        <row r="35">
          <cell r="B35" t="str">
            <v>השקעות במימון קרנות מתוקצבות</v>
          </cell>
        </row>
        <row r="36">
          <cell r="B36" t="str">
            <v>גרעון לראשית השנה</v>
          </cell>
        </row>
        <row r="37">
          <cell r="B37" t="str">
            <v>סכום שהתקבל להקטנת הגרעון (במינוס) (1)</v>
          </cell>
        </row>
        <row r="38">
          <cell r="B38" t="str">
            <v>גרעון (עודף) שוטף בתקופת הדוח</v>
          </cell>
        </row>
        <row r="39">
          <cell r="B39" t="str">
            <v>גרעונות סופיים בתב"רים</v>
          </cell>
        </row>
        <row r="40">
          <cell r="B40" t="str">
            <v>סכום שהתקבל להקטנת הגרעון הסופי בתבר"ים (במינוס) (2)</v>
          </cell>
        </row>
        <row r="41">
          <cell r="B41" t="str">
            <v>גרעונות מימון זמניים</v>
          </cell>
        </row>
        <row r="42">
          <cell r="B42" t="str">
            <v>עודפי מימון זמניים</v>
          </cell>
        </row>
        <row r="43">
          <cell r="B43" t="str">
            <v>בנקים: משיכות יתר והלוואות</v>
          </cell>
        </row>
        <row r="44">
          <cell r="B44" t="str">
            <v>משרדי ממשלה</v>
          </cell>
        </row>
        <row r="45">
          <cell r="B45" t="str">
            <v>מוסדות שכר - הוצאות מתוקצבות שטרם שולמו</v>
          </cell>
        </row>
        <row r="46">
          <cell r="B46" t="str">
            <v>ספקים וזכאים (*) - הוצאות מתוקצבות שטרם שולמו</v>
          </cell>
        </row>
        <row r="47">
          <cell r="B47" t="str">
            <v>פקדונות, הכנסות מראש ואחרים</v>
          </cell>
        </row>
        <row r="48">
          <cell r="B48" t="str">
            <v>קרנות בלתי מתוקצבות (3)</v>
          </cell>
        </row>
        <row r="49">
          <cell r="B49" t="str">
            <v>קרנות מתוקצבות</v>
          </cell>
        </row>
        <row r="50">
          <cell r="B50" t="str">
            <v>עודף לראשית השנה</v>
          </cell>
        </row>
        <row r="51">
          <cell r="B51" t="str">
            <v>עודף (גרעון) בתקופת הדוח</v>
          </cell>
        </row>
        <row r="52">
          <cell r="B52" t="str">
            <v>העברת עודפי שנים קודמות לתקציב הרגיל  (במינוס)</v>
          </cell>
        </row>
        <row r="53">
          <cell r="B53" t="str">
            <v>עודפים  זמניים</v>
          </cell>
        </row>
        <row r="54">
          <cell r="B54" t="str">
            <v>גרעונות  זמניים</v>
          </cell>
        </row>
      </sheetData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מקורות ושימושים"/>
      <sheetName val="נספח 1"/>
      <sheetName val="באורים"/>
      <sheetName val="תקציב פרקים שנה קודמת"/>
      <sheetName val="תקציב פרקים"/>
      <sheetName val="תקציב סעיפים שנה קודמת"/>
      <sheetName val="תקציב סעיפים"/>
      <sheetName val="גרף1"/>
      <sheetName val="גרף2"/>
      <sheetName val="תבר 1"/>
      <sheetName val="תבר 2"/>
      <sheetName val="תקציב + תבר"/>
      <sheetName val="גביה"/>
      <sheetName val="פרוטים"/>
      <sheetName val="פרוטים_תבר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/>
      <sheetData sheetId="1">
        <row r="6">
          <cell r="A6" t="str">
            <v>נכסים נזילים</v>
          </cell>
        </row>
        <row r="7">
          <cell r="A7" t="str">
            <v>מזומנים בבנקים ובקופה</v>
          </cell>
        </row>
        <row r="8">
          <cell r="A8" t="str">
            <v>פקדון לזמן קצר</v>
          </cell>
        </row>
        <row r="11">
          <cell r="A11" t="str">
            <v>הכנסות מתוקצבות שטרם נגבו</v>
          </cell>
        </row>
        <row r="12">
          <cell r="A12" t="str">
            <v>משרדי ממשלה ורשויות מקומיות</v>
          </cell>
        </row>
        <row r="13">
          <cell r="A13" t="str">
            <v>רשויות מקומיות ומוסדות אחרים</v>
          </cell>
        </row>
        <row r="15">
          <cell r="A15" t="str">
            <v>חייבים - תשלומים לא מתוקצבים</v>
          </cell>
        </row>
        <row r="16">
          <cell r="A16" t="str">
            <v>הוצאות מראש</v>
          </cell>
        </row>
        <row r="17">
          <cell r="A17" t="str">
            <v>ספקים - תשלום יתר</v>
          </cell>
        </row>
        <row r="18">
          <cell r="A18" t="str">
            <v>עובדים-מקדמות</v>
          </cell>
        </row>
        <row r="22">
          <cell r="A22" t="str">
            <v>סה"כ רכוש שוטף</v>
          </cell>
        </row>
        <row r="25">
          <cell r="A25" t="str">
            <v>השקעות במימון קרנות מתוקצבות</v>
          </cell>
        </row>
        <row r="27">
          <cell r="A27" t="str">
            <v>גרעונות</v>
          </cell>
        </row>
        <row r="28">
          <cell r="A28" t="str">
            <v>בתקציב הרגיל:</v>
          </cell>
        </row>
        <row r="29">
          <cell r="A29" t="str">
            <v>גרעון לראשית השנה</v>
          </cell>
        </row>
        <row r="30">
          <cell r="A30" t="str">
            <v xml:space="preserve"> (עודף)גרעון בשנת הדו"ח  (ביאור 4) </v>
          </cell>
        </row>
        <row r="31">
          <cell r="A31" t="str">
            <v>גרעון לסוף השנה (ביאור 5)</v>
          </cell>
        </row>
        <row r="33">
          <cell r="A33" t="str">
            <v>גרעונות זמניים בתקציב הבלתי רגיל</v>
          </cell>
        </row>
        <row r="34">
          <cell r="A34" t="str">
            <v>עודפים זמניים בתקציב הבלתי רגיל</v>
          </cell>
        </row>
        <row r="35">
          <cell r="A35" t="str">
            <v>(ביאור 6)</v>
          </cell>
        </row>
        <row r="37">
          <cell r="A37" t="str">
            <v>סה"כ גרעונות</v>
          </cell>
        </row>
        <row r="41">
          <cell r="A41" t="str">
            <v>חשבונות מקבילים</v>
          </cell>
        </row>
        <row r="42">
          <cell r="A42" t="str">
            <v>חייבים בגין מיסים ואגרות        (עמוד 20)</v>
          </cell>
        </row>
        <row r="44">
          <cell r="A44" t="str">
            <v>עומס מילוות לפרעון בשנים הבאות (ביאור 8)</v>
          </cell>
        </row>
        <row r="46">
          <cell r="A46" t="str">
            <v>הביאורים המצורפים לדו"ח הכספי מהווים חלק בלתי נפרד ממנו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>
        <row r="1">
          <cell r="J1" t="str">
            <v>דף 27</v>
          </cell>
        </row>
      </sheetData>
      <sheetData sheetId="18"/>
      <sheetData sheetId="19"/>
      <sheetData sheetId="20">
        <row r="3">
          <cell r="H3" t="str">
            <v>31 בדצמבר 2000</v>
          </cell>
        </row>
      </sheetData>
      <sheetData sheetId="21" refreshError="1"/>
      <sheetData sheetId="22">
        <row r="12">
          <cell r="B12" t="str">
            <v>המתן עד לסיום בנית הפרוטים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מקורות ושימושים"/>
      <sheetName val="נספח 1"/>
      <sheetName val="באורים"/>
      <sheetName val="תקציב פרקים שנה קודמת"/>
      <sheetName val="תקציב פרקים"/>
      <sheetName val="תקציב סעיפים שנה קודמת"/>
      <sheetName val="תקציב סעיפים"/>
      <sheetName val="גרף1"/>
      <sheetName val="גרף2"/>
      <sheetName val="תבר 1"/>
      <sheetName val="תבר 2"/>
      <sheetName val="תקציב + תבר"/>
      <sheetName val="גביה"/>
      <sheetName val="פרוטים"/>
      <sheetName val="פרוטים_תבר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>
        <row r="1">
          <cell r="S1" t="str">
            <v>מספר</v>
          </cell>
          <cell r="T1" t="str">
            <v>שם התב''ר</v>
          </cell>
          <cell r="U1" t="str">
            <v>סכום</v>
          </cell>
        </row>
        <row r="2">
          <cell r="S2" t="str">
            <v>&gt;0</v>
          </cell>
          <cell r="U2" t="str">
            <v>&lt;0</v>
          </cell>
        </row>
      </sheetData>
      <sheetData sheetId="21" refreshError="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ריכוז תקבולים ותשלומים"/>
      <sheetName val="תבר 1 "/>
      <sheetName val="תקציב + תבר"/>
      <sheetName val="באורים"/>
      <sheetName val="פרוטים"/>
      <sheetName val="פרוטים_תבר"/>
      <sheetName val="דוח גביה"/>
      <sheetName val="תקציב סעיפים א-ב"/>
      <sheetName val="תקציב סעיפים ג"/>
      <sheetName val="פרקים"/>
      <sheetName val="ביצוע התקציב רגיל"/>
      <sheetName val="תעריפי ארנונה"/>
      <sheetName val="תבר 2"/>
      <sheetName val="תמיכות"/>
      <sheetName val="ריכוז עומס מילוות"/>
      <sheetName val="data"/>
      <sheetName val="משתנים"/>
      <sheetName val="tempTabar"/>
      <sheetName val="פ. נוספות"/>
      <sheetName val="CHIKLIST"/>
      <sheetName val="ספקים -יתרות חובה"/>
      <sheetName val="המתן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מקורות ושימושים"/>
      <sheetName val="נספח 1"/>
      <sheetName val="באורים"/>
      <sheetName val="תקציב פרקים שנה קודמת"/>
      <sheetName val="תקציב פרקים"/>
      <sheetName val="תקציב סעיפים שנה קודמת"/>
      <sheetName val="תקציב סעיפים"/>
      <sheetName val="גרף1"/>
      <sheetName val="גרף2"/>
      <sheetName val="תבר 1"/>
      <sheetName val="תבר 2"/>
      <sheetName val="תקציב + תבר"/>
      <sheetName val="גביה"/>
      <sheetName val="פרוטים"/>
      <sheetName val="פרוטים_תבר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/>
      <sheetData sheetId="19" refreshError="1">
        <row r="2">
          <cell r="F2">
            <v>-5427137.9100000001</v>
          </cell>
        </row>
        <row r="3">
          <cell r="F3">
            <v>-71237.37</v>
          </cell>
        </row>
        <row r="4">
          <cell r="F4">
            <v>-296428.90000000002</v>
          </cell>
        </row>
        <row r="5">
          <cell r="F5">
            <v>0</v>
          </cell>
        </row>
        <row r="6">
          <cell r="F6">
            <v>-505000</v>
          </cell>
        </row>
        <row r="7">
          <cell r="F7">
            <v>0</v>
          </cell>
        </row>
        <row r="8">
          <cell r="F8">
            <v>-141127.44</v>
          </cell>
        </row>
        <row r="9">
          <cell r="F9">
            <v>-1046993</v>
          </cell>
        </row>
        <row r="10">
          <cell r="F10">
            <v>-5351675</v>
          </cell>
        </row>
        <row r="11">
          <cell r="F11">
            <v>-957541</v>
          </cell>
        </row>
        <row r="12">
          <cell r="F12">
            <v>-230000</v>
          </cell>
        </row>
        <row r="13">
          <cell r="F13">
            <v>0</v>
          </cell>
        </row>
        <row r="14">
          <cell r="F14">
            <v>-6761</v>
          </cell>
        </row>
        <row r="15">
          <cell r="F15">
            <v>-27720</v>
          </cell>
        </row>
        <row r="16">
          <cell r="F16">
            <v>-772378.55</v>
          </cell>
        </row>
        <row r="17">
          <cell r="F17">
            <v>-251833.8</v>
          </cell>
        </row>
        <row r="18">
          <cell r="F18">
            <v>-59468.52</v>
          </cell>
        </row>
        <row r="19">
          <cell r="F19">
            <v>-10300</v>
          </cell>
        </row>
        <row r="20">
          <cell r="F20">
            <v>-143283</v>
          </cell>
        </row>
        <row r="21">
          <cell r="F21">
            <v>-147339.5</v>
          </cell>
        </row>
        <row r="22">
          <cell r="F22">
            <v>0</v>
          </cell>
        </row>
        <row r="23">
          <cell r="F23">
            <v>-320786.24</v>
          </cell>
        </row>
        <row r="24">
          <cell r="F24">
            <v>-151794.39000000001</v>
          </cell>
        </row>
        <row r="25">
          <cell r="F25">
            <v>-33597</v>
          </cell>
        </row>
        <row r="26">
          <cell r="F26">
            <v>-37583.5</v>
          </cell>
        </row>
        <row r="27">
          <cell r="F27">
            <v>-31596.6</v>
          </cell>
        </row>
        <row r="28">
          <cell r="F28">
            <v>-633.79999999999995</v>
          </cell>
        </row>
        <row r="29">
          <cell r="F29">
            <v>-4038</v>
          </cell>
        </row>
        <row r="30">
          <cell r="F30">
            <v>-24693.1</v>
          </cell>
        </row>
        <row r="31">
          <cell r="F31">
            <v>-17160.7</v>
          </cell>
        </row>
        <row r="32">
          <cell r="F32">
            <v>-32383.35</v>
          </cell>
        </row>
        <row r="33">
          <cell r="F33">
            <v>-11161.71</v>
          </cell>
        </row>
        <row r="34">
          <cell r="F34">
            <v>-21344.82</v>
          </cell>
        </row>
        <row r="35">
          <cell r="F35">
            <v>-3739.5</v>
          </cell>
        </row>
        <row r="36">
          <cell r="F36">
            <v>-1089566.2</v>
          </cell>
        </row>
        <row r="37">
          <cell r="F37">
            <v>-387103.86</v>
          </cell>
        </row>
        <row r="38">
          <cell r="F38">
            <v>-471977.87</v>
          </cell>
        </row>
        <row r="39">
          <cell r="F39">
            <v>0</v>
          </cell>
        </row>
        <row r="40">
          <cell r="F40">
            <v>-460345.67</v>
          </cell>
        </row>
        <row r="41">
          <cell r="F41">
            <v>-93641.54</v>
          </cell>
        </row>
        <row r="42">
          <cell r="F42">
            <v>-141516</v>
          </cell>
        </row>
        <row r="43">
          <cell r="F43">
            <v>-27543.05</v>
          </cell>
        </row>
        <row r="44">
          <cell r="F44">
            <v>-6330.35</v>
          </cell>
        </row>
        <row r="45">
          <cell r="F45">
            <v>-1329.58</v>
          </cell>
        </row>
        <row r="46">
          <cell r="F46">
            <v>0</v>
          </cell>
        </row>
        <row r="47">
          <cell r="F47">
            <v>-4500</v>
          </cell>
        </row>
        <row r="48">
          <cell r="F48">
            <v>0</v>
          </cell>
        </row>
        <row r="49">
          <cell r="F49">
            <v>-122905</v>
          </cell>
        </row>
        <row r="50">
          <cell r="F50">
            <v>-30049</v>
          </cell>
        </row>
        <row r="51">
          <cell r="F51">
            <v>-11081.44</v>
          </cell>
        </row>
        <row r="52">
          <cell r="F52">
            <v>-705827.82</v>
          </cell>
        </row>
        <row r="53">
          <cell r="F53">
            <v>-17894</v>
          </cell>
        </row>
        <row r="54">
          <cell r="F54">
            <v>-157878.48000000001</v>
          </cell>
        </row>
        <row r="55">
          <cell r="F55">
            <v>-15414</v>
          </cell>
        </row>
        <row r="56">
          <cell r="F56">
            <v>-356660.72</v>
          </cell>
        </row>
        <row r="57">
          <cell r="F57">
            <v>-77791.58</v>
          </cell>
        </row>
        <row r="58">
          <cell r="F58">
            <v>-8500</v>
          </cell>
        </row>
        <row r="59">
          <cell r="F59">
            <v>-3874.6</v>
          </cell>
        </row>
        <row r="60">
          <cell r="F60">
            <v>-8000</v>
          </cell>
        </row>
        <row r="61">
          <cell r="F61">
            <v>0</v>
          </cell>
        </row>
        <row r="62">
          <cell r="F62">
            <v>-16522</v>
          </cell>
        </row>
        <row r="63">
          <cell r="F63">
            <v>-816964.37</v>
          </cell>
        </row>
        <row r="64">
          <cell r="F64">
            <v>-10904</v>
          </cell>
        </row>
        <row r="65">
          <cell r="F65">
            <v>-12360</v>
          </cell>
        </row>
        <row r="66">
          <cell r="F66">
            <v>-311796.31</v>
          </cell>
        </row>
        <row r="67">
          <cell r="F67">
            <v>-147828.64000000001</v>
          </cell>
        </row>
        <row r="68">
          <cell r="F68">
            <v>-166353.37</v>
          </cell>
        </row>
        <row r="69">
          <cell r="F69">
            <v>-1213400.7</v>
          </cell>
        </row>
        <row r="70">
          <cell r="F70">
            <v>-34088</v>
          </cell>
        </row>
        <row r="71">
          <cell r="F71">
            <v>-2497.6999999999998</v>
          </cell>
        </row>
        <row r="72">
          <cell r="F72">
            <v>-36718.910000000003</v>
          </cell>
        </row>
        <row r="73">
          <cell r="F73">
            <v>-888000.4</v>
          </cell>
        </row>
        <row r="74">
          <cell r="F74">
            <v>-86347.199999999997</v>
          </cell>
        </row>
        <row r="75">
          <cell r="F75">
            <v>-41146.5</v>
          </cell>
        </row>
        <row r="76">
          <cell r="F76">
            <v>-16554.599999999999</v>
          </cell>
        </row>
        <row r="77">
          <cell r="F77">
            <v>-32000</v>
          </cell>
        </row>
        <row r="78">
          <cell r="F78">
            <v>-306022.77</v>
          </cell>
        </row>
        <row r="79">
          <cell r="F79">
            <v>-69516.5</v>
          </cell>
        </row>
        <row r="80">
          <cell r="F80">
            <v>-210060</v>
          </cell>
        </row>
        <row r="81">
          <cell r="F81">
            <v>-29379</v>
          </cell>
        </row>
        <row r="82">
          <cell r="F82">
            <v>-134805</v>
          </cell>
        </row>
        <row r="83">
          <cell r="F83">
            <v>-1056</v>
          </cell>
        </row>
        <row r="84">
          <cell r="F84">
            <v>-3360</v>
          </cell>
        </row>
        <row r="85">
          <cell r="F85">
            <v>-9700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-5250</v>
          </cell>
        </row>
        <row r="89">
          <cell r="F89">
            <v>-1773.09</v>
          </cell>
        </row>
        <row r="90">
          <cell r="F90">
            <v>-48104</v>
          </cell>
        </row>
        <row r="91">
          <cell r="F91">
            <v>-13328</v>
          </cell>
        </row>
        <row r="92">
          <cell r="F92">
            <v>-78791</v>
          </cell>
        </row>
        <row r="93">
          <cell r="F93">
            <v>-44155</v>
          </cell>
        </row>
        <row r="94">
          <cell r="F94">
            <v>-47378</v>
          </cell>
        </row>
        <row r="95">
          <cell r="F95">
            <v>-1571.11</v>
          </cell>
        </row>
        <row r="96">
          <cell r="F96">
            <v>-13419</v>
          </cell>
        </row>
        <row r="97">
          <cell r="F97">
            <v>-24060</v>
          </cell>
        </row>
        <row r="98">
          <cell r="F98">
            <v>-23410</v>
          </cell>
        </row>
        <row r="99">
          <cell r="F99">
            <v>0</v>
          </cell>
        </row>
        <row r="100">
          <cell r="F100">
            <v>-138215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-7080</v>
          </cell>
        </row>
        <row r="104">
          <cell r="F104">
            <v>0</v>
          </cell>
        </row>
        <row r="105">
          <cell r="F105">
            <v>-2589</v>
          </cell>
        </row>
        <row r="106">
          <cell r="F106">
            <v>-1440</v>
          </cell>
        </row>
        <row r="107">
          <cell r="F107">
            <v>-20493</v>
          </cell>
        </row>
        <row r="108">
          <cell r="F108">
            <v>12112</v>
          </cell>
        </row>
        <row r="109">
          <cell r="F109">
            <v>0</v>
          </cell>
        </row>
        <row r="110">
          <cell r="F110">
            <v>-27443</v>
          </cell>
        </row>
        <row r="111">
          <cell r="F111">
            <v>-2400</v>
          </cell>
        </row>
        <row r="112">
          <cell r="F112">
            <v>-35219</v>
          </cell>
        </row>
        <row r="113">
          <cell r="F113">
            <v>-7000</v>
          </cell>
        </row>
        <row r="114">
          <cell r="F114">
            <v>-5000</v>
          </cell>
        </row>
        <row r="115">
          <cell r="F115">
            <v>0</v>
          </cell>
        </row>
        <row r="116">
          <cell r="F116">
            <v>-1520982.97</v>
          </cell>
        </row>
        <row r="117">
          <cell r="F117">
            <v>0</v>
          </cell>
        </row>
        <row r="118">
          <cell r="F118">
            <v>-22006.7</v>
          </cell>
        </row>
        <row r="119">
          <cell r="F119">
            <v>-9374.67</v>
          </cell>
        </row>
        <row r="120">
          <cell r="F120">
            <v>-2015.1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465707.6</v>
          </cell>
        </row>
        <row r="124">
          <cell r="F124">
            <v>149071.4</v>
          </cell>
        </row>
        <row r="125">
          <cell r="F125">
            <v>192205.3</v>
          </cell>
        </row>
        <row r="126">
          <cell r="F126">
            <v>483.45</v>
          </cell>
        </row>
        <row r="127">
          <cell r="F127">
            <v>8388.57</v>
          </cell>
        </row>
        <row r="128">
          <cell r="F128">
            <v>34522.75</v>
          </cell>
        </row>
        <row r="129">
          <cell r="F129">
            <v>13430.57</v>
          </cell>
        </row>
        <row r="130">
          <cell r="F130">
            <v>31446.560000000001</v>
          </cell>
        </row>
        <row r="131">
          <cell r="F131">
            <v>2670.4</v>
          </cell>
        </row>
        <row r="132">
          <cell r="F132">
            <v>89434.2</v>
          </cell>
        </row>
        <row r="133">
          <cell r="F133">
            <v>1951.6</v>
          </cell>
        </row>
        <row r="134">
          <cell r="F134">
            <v>611008.5</v>
          </cell>
        </row>
        <row r="135">
          <cell r="F135">
            <v>128824</v>
          </cell>
        </row>
        <row r="136">
          <cell r="F136">
            <v>21766.97</v>
          </cell>
        </row>
        <row r="137">
          <cell r="F137">
            <v>71748.84</v>
          </cell>
        </row>
        <row r="138">
          <cell r="F138">
            <v>10380.290000000001</v>
          </cell>
        </row>
        <row r="139">
          <cell r="F139">
            <v>58854.37</v>
          </cell>
        </row>
        <row r="140">
          <cell r="F140">
            <v>58709.9</v>
          </cell>
        </row>
        <row r="141">
          <cell r="F141">
            <v>31996.92</v>
          </cell>
        </row>
        <row r="142">
          <cell r="F142">
            <v>440.7</v>
          </cell>
        </row>
        <row r="143">
          <cell r="F143">
            <v>129559.31</v>
          </cell>
        </row>
        <row r="144">
          <cell r="F144">
            <v>15230.45</v>
          </cell>
        </row>
        <row r="145">
          <cell r="F145">
            <v>85954.8</v>
          </cell>
        </row>
        <row r="146">
          <cell r="F146">
            <v>151379.07</v>
          </cell>
        </row>
        <row r="147">
          <cell r="F147">
            <v>836184.3</v>
          </cell>
        </row>
        <row r="148">
          <cell r="F148">
            <v>227407.6</v>
          </cell>
        </row>
        <row r="149">
          <cell r="F149">
            <v>15491.97</v>
          </cell>
        </row>
        <row r="150">
          <cell r="F150">
            <v>2909.06</v>
          </cell>
        </row>
        <row r="151">
          <cell r="F151">
            <v>8257.15</v>
          </cell>
        </row>
        <row r="152">
          <cell r="F152">
            <v>53117.05</v>
          </cell>
        </row>
        <row r="153">
          <cell r="F153">
            <v>12494.92</v>
          </cell>
        </row>
        <row r="154">
          <cell r="F154">
            <v>75293.75</v>
          </cell>
        </row>
        <row r="155">
          <cell r="F155">
            <v>73034.2</v>
          </cell>
        </row>
        <row r="156">
          <cell r="F156">
            <v>20285.990000000002</v>
          </cell>
        </row>
        <row r="157">
          <cell r="F157">
            <v>21533.4</v>
          </cell>
        </row>
        <row r="158">
          <cell r="F158">
            <v>134187.72</v>
          </cell>
        </row>
        <row r="159">
          <cell r="F159">
            <v>244871.14</v>
          </cell>
        </row>
        <row r="160">
          <cell r="F160">
            <v>50317.36</v>
          </cell>
        </row>
        <row r="161">
          <cell r="F161">
            <v>9017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980911.7</v>
          </cell>
        </row>
        <row r="165">
          <cell r="F165">
            <v>125304.12</v>
          </cell>
        </row>
        <row r="166">
          <cell r="F166">
            <v>767793.68</v>
          </cell>
        </row>
        <row r="167">
          <cell r="F167">
            <v>56075.3</v>
          </cell>
        </row>
        <row r="168">
          <cell r="F168">
            <v>29169.47</v>
          </cell>
        </row>
        <row r="169">
          <cell r="F169">
            <v>27289.87</v>
          </cell>
        </row>
        <row r="170">
          <cell r="F170">
            <v>32304</v>
          </cell>
        </row>
        <row r="171">
          <cell r="F171">
            <v>657712.79</v>
          </cell>
        </row>
        <row r="172">
          <cell r="F172">
            <v>266310.45</v>
          </cell>
        </row>
        <row r="173">
          <cell r="F173">
            <v>117098.7</v>
          </cell>
        </row>
        <row r="174">
          <cell r="F174">
            <v>7686.5</v>
          </cell>
        </row>
        <row r="175">
          <cell r="F175">
            <v>40423.39</v>
          </cell>
        </row>
        <row r="176">
          <cell r="F176">
            <v>26283.34</v>
          </cell>
        </row>
        <row r="177">
          <cell r="F177">
            <v>201555.64</v>
          </cell>
        </row>
        <row r="178">
          <cell r="F178">
            <v>14046.34</v>
          </cell>
        </row>
        <row r="179">
          <cell r="F179">
            <v>34615.61</v>
          </cell>
        </row>
        <row r="180">
          <cell r="F180">
            <v>10954.84</v>
          </cell>
        </row>
        <row r="181">
          <cell r="F181">
            <v>22410.74</v>
          </cell>
        </row>
        <row r="182">
          <cell r="F182">
            <v>49655.95</v>
          </cell>
        </row>
        <row r="183">
          <cell r="F183">
            <v>81043.87</v>
          </cell>
        </row>
        <row r="184">
          <cell r="F184">
            <v>23230.36</v>
          </cell>
        </row>
        <row r="185">
          <cell r="F185">
            <v>748826.68</v>
          </cell>
        </row>
        <row r="186">
          <cell r="F186">
            <v>304716.87</v>
          </cell>
        </row>
        <row r="187">
          <cell r="F187">
            <v>26385.11</v>
          </cell>
        </row>
        <row r="188">
          <cell r="F188">
            <v>19529</v>
          </cell>
        </row>
        <row r="189">
          <cell r="F189">
            <v>54167</v>
          </cell>
        </row>
        <row r="190">
          <cell r="F190">
            <v>9221</v>
          </cell>
        </row>
        <row r="191">
          <cell r="F191">
            <v>229454.81</v>
          </cell>
        </row>
        <row r="192">
          <cell r="F192">
            <v>8932.33</v>
          </cell>
        </row>
        <row r="193">
          <cell r="F193">
            <v>1977</v>
          </cell>
        </row>
        <row r="194">
          <cell r="F194">
            <v>26706.99</v>
          </cell>
        </row>
        <row r="195">
          <cell r="F195">
            <v>34524.400000000001</v>
          </cell>
        </row>
        <row r="196">
          <cell r="F196">
            <v>73201.66</v>
          </cell>
        </row>
        <row r="197">
          <cell r="F197">
            <v>0</v>
          </cell>
        </row>
        <row r="198">
          <cell r="F198">
            <v>92293.1</v>
          </cell>
        </row>
        <row r="199">
          <cell r="F199">
            <v>209661.2</v>
          </cell>
        </row>
        <row r="200">
          <cell r="F200">
            <v>175324.3</v>
          </cell>
        </row>
        <row r="201">
          <cell r="F201">
            <v>122934.6</v>
          </cell>
        </row>
        <row r="202">
          <cell r="F202">
            <v>0</v>
          </cell>
        </row>
        <row r="203">
          <cell r="F203">
            <v>10321.58</v>
          </cell>
        </row>
        <row r="204">
          <cell r="F204">
            <v>457909.2</v>
          </cell>
        </row>
        <row r="205">
          <cell r="F205">
            <v>225548.1</v>
          </cell>
        </row>
        <row r="206">
          <cell r="F206">
            <v>81018.59</v>
          </cell>
        </row>
        <row r="207">
          <cell r="F207">
            <v>20537.02</v>
          </cell>
        </row>
        <row r="208">
          <cell r="F208">
            <v>6770</v>
          </cell>
        </row>
        <row r="209">
          <cell r="F209">
            <v>36106.980000000003</v>
          </cell>
        </row>
        <row r="210">
          <cell r="F210">
            <v>207583.14</v>
          </cell>
        </row>
        <row r="211">
          <cell r="F211">
            <v>0</v>
          </cell>
        </row>
        <row r="212">
          <cell r="F212">
            <v>66555.429999999993</v>
          </cell>
        </row>
        <row r="213">
          <cell r="F213">
            <v>23950.6</v>
          </cell>
        </row>
        <row r="214">
          <cell r="F214">
            <v>59339.56</v>
          </cell>
        </row>
        <row r="215">
          <cell r="F215">
            <v>10801.35</v>
          </cell>
        </row>
        <row r="216">
          <cell r="F216">
            <v>294995</v>
          </cell>
        </row>
        <row r="217">
          <cell r="F217">
            <v>30668.799999999999</v>
          </cell>
        </row>
        <row r="218">
          <cell r="F218">
            <v>2607</v>
          </cell>
        </row>
        <row r="219">
          <cell r="F219">
            <v>46365.42</v>
          </cell>
        </row>
        <row r="220">
          <cell r="F220">
            <v>196267.6</v>
          </cell>
        </row>
        <row r="221">
          <cell r="F221">
            <v>182082.27</v>
          </cell>
        </row>
        <row r="222">
          <cell r="F222">
            <v>34078.199999999997</v>
          </cell>
        </row>
        <row r="223">
          <cell r="F223">
            <v>237611.8</v>
          </cell>
        </row>
        <row r="224">
          <cell r="F224">
            <v>18140</v>
          </cell>
        </row>
        <row r="225">
          <cell r="F225">
            <v>129593.81</v>
          </cell>
        </row>
        <row r="226">
          <cell r="F226">
            <v>6787.5</v>
          </cell>
        </row>
        <row r="227">
          <cell r="F227">
            <v>12636</v>
          </cell>
        </row>
        <row r="228">
          <cell r="F228">
            <v>66416.160000000003</v>
          </cell>
        </row>
        <row r="229">
          <cell r="F229">
            <v>85056.6</v>
          </cell>
        </row>
        <row r="230">
          <cell r="F230">
            <v>14398.99</v>
          </cell>
        </row>
        <row r="231">
          <cell r="F231">
            <v>494874.2</v>
          </cell>
        </row>
        <row r="232">
          <cell r="F232">
            <v>3039.2</v>
          </cell>
        </row>
        <row r="233">
          <cell r="F233">
            <v>17864.41</v>
          </cell>
        </row>
        <row r="234">
          <cell r="F234">
            <v>4088.22</v>
          </cell>
        </row>
        <row r="235">
          <cell r="F235">
            <v>365</v>
          </cell>
        </row>
        <row r="236">
          <cell r="F236">
            <v>1942</v>
          </cell>
        </row>
        <row r="237">
          <cell r="F237">
            <v>1727.3</v>
          </cell>
        </row>
        <row r="238">
          <cell r="F238">
            <v>19007.330000000002</v>
          </cell>
        </row>
        <row r="239">
          <cell r="F239">
            <v>7495.16</v>
          </cell>
        </row>
        <row r="240">
          <cell r="F240">
            <v>0</v>
          </cell>
        </row>
        <row r="241">
          <cell r="F241">
            <v>579073</v>
          </cell>
        </row>
        <row r="242">
          <cell r="F242">
            <v>30803.599999999999</v>
          </cell>
        </row>
        <row r="243">
          <cell r="F243">
            <v>136898.29999999999</v>
          </cell>
        </row>
        <row r="244">
          <cell r="F244">
            <v>46163</v>
          </cell>
        </row>
        <row r="245">
          <cell r="F245">
            <v>17671.3</v>
          </cell>
        </row>
        <row r="246">
          <cell r="F246">
            <v>5593.6</v>
          </cell>
        </row>
        <row r="247">
          <cell r="F247">
            <v>27487.67</v>
          </cell>
        </row>
        <row r="248">
          <cell r="F248">
            <v>3817.9</v>
          </cell>
        </row>
        <row r="249">
          <cell r="F249">
            <v>3500</v>
          </cell>
        </row>
        <row r="250">
          <cell r="F250">
            <v>4211</v>
          </cell>
        </row>
        <row r="251">
          <cell r="F251">
            <v>12016.29</v>
          </cell>
        </row>
        <row r="252">
          <cell r="F252">
            <v>71609.81</v>
          </cell>
        </row>
        <row r="253">
          <cell r="F253">
            <v>42353.11</v>
          </cell>
        </row>
        <row r="254">
          <cell r="F254">
            <v>19737.66</v>
          </cell>
        </row>
        <row r="255">
          <cell r="F255">
            <v>32800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23500</v>
          </cell>
        </row>
        <row r="259">
          <cell r="F259">
            <v>27040</v>
          </cell>
        </row>
        <row r="260">
          <cell r="F260">
            <v>519900.66</v>
          </cell>
        </row>
        <row r="261">
          <cell r="F261">
            <v>428675.2</v>
          </cell>
        </row>
        <row r="262">
          <cell r="F262">
            <v>7392.8</v>
          </cell>
        </row>
        <row r="263">
          <cell r="F263">
            <v>5342.97</v>
          </cell>
        </row>
        <row r="264">
          <cell r="F264">
            <v>11336.05</v>
          </cell>
        </row>
        <row r="265">
          <cell r="F265">
            <v>1076</v>
          </cell>
        </row>
        <row r="266">
          <cell r="F266">
            <v>3688.97</v>
          </cell>
        </row>
        <row r="267">
          <cell r="F267">
            <v>0</v>
          </cell>
        </row>
        <row r="268">
          <cell r="F268">
            <v>400</v>
          </cell>
        </row>
        <row r="269">
          <cell r="F269">
            <v>5119.97</v>
          </cell>
        </row>
        <row r="270">
          <cell r="F270">
            <v>13825.16</v>
          </cell>
        </row>
        <row r="271">
          <cell r="F271">
            <v>4364.29</v>
          </cell>
        </row>
        <row r="272">
          <cell r="F272">
            <v>17403.82</v>
          </cell>
        </row>
        <row r="273">
          <cell r="F273">
            <v>80368</v>
          </cell>
        </row>
        <row r="274">
          <cell r="F274">
            <v>205649.8</v>
          </cell>
        </row>
        <row r="275">
          <cell r="F275">
            <v>233153.39</v>
          </cell>
        </row>
        <row r="276">
          <cell r="F276">
            <v>39399.599999999999</v>
          </cell>
        </row>
        <row r="277">
          <cell r="F277">
            <v>110104.24</v>
          </cell>
        </row>
        <row r="278">
          <cell r="F278">
            <v>329313.09999999998</v>
          </cell>
        </row>
        <row r="279">
          <cell r="F279">
            <v>129807.8</v>
          </cell>
        </row>
        <row r="280">
          <cell r="F280">
            <v>19221.400000000001</v>
          </cell>
        </row>
        <row r="281">
          <cell r="F281">
            <v>190685.5</v>
          </cell>
        </row>
        <row r="282">
          <cell r="F282">
            <v>0</v>
          </cell>
        </row>
        <row r="283">
          <cell r="F283">
            <v>5122.3</v>
          </cell>
        </row>
        <row r="284">
          <cell r="F284">
            <v>54898.83</v>
          </cell>
        </row>
        <row r="285">
          <cell r="F285">
            <v>14539</v>
          </cell>
        </row>
        <row r="286">
          <cell r="F286">
            <v>36182.339999999997</v>
          </cell>
        </row>
        <row r="287">
          <cell r="F287">
            <v>19796.400000000001</v>
          </cell>
        </row>
        <row r="288">
          <cell r="F288">
            <v>42568.9</v>
          </cell>
        </row>
        <row r="289">
          <cell r="F289">
            <v>45304.14</v>
          </cell>
        </row>
        <row r="290">
          <cell r="F290">
            <v>0</v>
          </cell>
        </row>
        <row r="291">
          <cell r="F291">
            <v>7239.99</v>
          </cell>
        </row>
        <row r="292">
          <cell r="F292">
            <v>5626.63</v>
          </cell>
        </row>
        <row r="293">
          <cell r="F293">
            <v>90657.07</v>
          </cell>
        </row>
        <row r="294">
          <cell r="F294">
            <v>164262.67000000001</v>
          </cell>
        </row>
        <row r="295">
          <cell r="F295">
            <v>82511.899999999994</v>
          </cell>
        </row>
        <row r="296">
          <cell r="F296">
            <v>40596.18</v>
          </cell>
        </row>
        <row r="297">
          <cell r="F297">
            <v>63433.3</v>
          </cell>
        </row>
        <row r="298">
          <cell r="F298">
            <v>40917.43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>
            <v>303662.3</v>
          </cell>
        </row>
        <row r="302">
          <cell r="F302">
            <v>13739.4</v>
          </cell>
        </row>
        <row r="303">
          <cell r="F303">
            <v>174760.49</v>
          </cell>
        </row>
        <row r="304">
          <cell r="F304">
            <v>9.9999999999965894E-2</v>
          </cell>
        </row>
        <row r="305">
          <cell r="F305">
            <v>47777.5</v>
          </cell>
        </row>
        <row r="306">
          <cell r="F306">
            <v>32420.02</v>
          </cell>
        </row>
        <row r="307">
          <cell r="F307">
            <v>357875</v>
          </cell>
        </row>
        <row r="308">
          <cell r="F308">
            <v>19303.900000000001</v>
          </cell>
        </row>
        <row r="309">
          <cell r="F309">
            <v>0</v>
          </cell>
        </row>
        <row r="310">
          <cell r="F310">
            <v>78362.47</v>
          </cell>
        </row>
        <row r="311">
          <cell r="F311">
            <v>8968.4</v>
          </cell>
        </row>
        <row r="312">
          <cell r="F312">
            <v>40168.36</v>
          </cell>
        </row>
        <row r="313">
          <cell r="F313">
            <v>6186.38</v>
          </cell>
        </row>
        <row r="314">
          <cell r="F314">
            <v>35546.5</v>
          </cell>
        </row>
        <row r="315">
          <cell r="F315">
            <v>8973.25</v>
          </cell>
        </row>
        <row r="316">
          <cell r="F316">
            <v>512</v>
          </cell>
        </row>
        <row r="317">
          <cell r="F317">
            <v>0</v>
          </cell>
        </row>
        <row r="318">
          <cell r="F318">
            <v>58695.59</v>
          </cell>
        </row>
        <row r="319">
          <cell r="F319">
            <v>42956.94</v>
          </cell>
        </row>
        <row r="320">
          <cell r="F320">
            <v>192448.16</v>
          </cell>
        </row>
        <row r="321">
          <cell r="F321">
            <v>74450.66</v>
          </cell>
        </row>
        <row r="322">
          <cell r="F322">
            <v>29662.080000000002</v>
          </cell>
        </row>
        <row r="323">
          <cell r="F323">
            <v>0</v>
          </cell>
        </row>
        <row r="324">
          <cell r="F324">
            <v>17588.61</v>
          </cell>
        </row>
        <row r="325">
          <cell r="F325">
            <v>241256.6</v>
          </cell>
        </row>
        <row r="326">
          <cell r="F326">
            <v>123055.1</v>
          </cell>
        </row>
        <row r="327">
          <cell r="F327">
            <v>53179</v>
          </cell>
        </row>
        <row r="328">
          <cell r="F328">
            <v>1455892.27</v>
          </cell>
        </row>
        <row r="329">
          <cell r="F329">
            <v>0</v>
          </cell>
        </row>
        <row r="330">
          <cell r="F330">
            <v>39915.83</v>
          </cell>
        </row>
        <row r="331">
          <cell r="F331">
            <v>278108</v>
          </cell>
        </row>
        <row r="332">
          <cell r="F332">
            <v>167929.9</v>
          </cell>
        </row>
        <row r="333">
          <cell r="F333">
            <v>65753.100000000006</v>
          </cell>
        </row>
        <row r="334">
          <cell r="F334">
            <v>21647.599999999999</v>
          </cell>
        </row>
        <row r="335">
          <cell r="F335">
            <v>12728.56</v>
          </cell>
        </row>
        <row r="336">
          <cell r="F336">
            <v>17029.900000000001</v>
          </cell>
        </row>
        <row r="337">
          <cell r="F337">
            <v>382957.05</v>
          </cell>
        </row>
        <row r="338">
          <cell r="F338">
            <v>2619.6</v>
          </cell>
        </row>
        <row r="339">
          <cell r="F339">
            <v>40154.26</v>
          </cell>
        </row>
        <row r="340">
          <cell r="F340">
            <v>67798.759999999995</v>
          </cell>
        </row>
        <row r="341">
          <cell r="F341">
            <v>6470.45</v>
          </cell>
        </row>
        <row r="342">
          <cell r="F342">
            <v>29107.07</v>
          </cell>
        </row>
        <row r="343">
          <cell r="F343">
            <v>475727.84</v>
          </cell>
        </row>
        <row r="344">
          <cell r="F344">
            <v>65616.81</v>
          </cell>
        </row>
        <row r="345">
          <cell r="F345">
            <v>8949.77</v>
          </cell>
        </row>
        <row r="346">
          <cell r="F346">
            <v>66380</v>
          </cell>
        </row>
        <row r="347">
          <cell r="F347">
            <v>132409.4</v>
          </cell>
        </row>
        <row r="348">
          <cell r="F348">
            <v>81654.23</v>
          </cell>
        </row>
        <row r="349">
          <cell r="F349">
            <v>261152.12</v>
          </cell>
        </row>
        <row r="350">
          <cell r="F350">
            <v>35000</v>
          </cell>
        </row>
        <row r="351">
          <cell r="F351">
            <v>11135</v>
          </cell>
        </row>
        <row r="352">
          <cell r="F352">
            <v>35586.18</v>
          </cell>
        </row>
        <row r="353">
          <cell r="F353">
            <v>92983.2</v>
          </cell>
        </row>
        <row r="354">
          <cell r="F354">
            <v>251850.3</v>
          </cell>
        </row>
        <row r="355">
          <cell r="F355">
            <v>225713.02</v>
          </cell>
        </row>
        <row r="356">
          <cell r="F356">
            <v>197000</v>
          </cell>
        </row>
        <row r="357">
          <cell r="F357">
            <v>92200.9</v>
          </cell>
        </row>
        <row r="358">
          <cell r="F358">
            <v>121517.4</v>
          </cell>
        </row>
        <row r="359">
          <cell r="F359">
            <v>63900.03</v>
          </cell>
        </row>
        <row r="360">
          <cell r="F360">
            <v>57513.85</v>
          </cell>
        </row>
        <row r="361">
          <cell r="F361">
            <v>11220</v>
          </cell>
        </row>
        <row r="362">
          <cell r="F362">
            <v>334946.90000000002</v>
          </cell>
        </row>
        <row r="363">
          <cell r="F363">
            <v>18333.96</v>
          </cell>
        </row>
        <row r="364">
          <cell r="F364">
            <v>10115</v>
          </cell>
        </row>
        <row r="365">
          <cell r="F365">
            <v>0</v>
          </cell>
        </row>
        <row r="366">
          <cell r="F366">
            <v>14780</v>
          </cell>
        </row>
        <row r="367">
          <cell r="F367">
            <v>9414</v>
          </cell>
        </row>
        <row r="368">
          <cell r="F368">
            <v>146599</v>
          </cell>
        </row>
        <row r="369">
          <cell r="F369">
            <v>20371</v>
          </cell>
        </row>
        <row r="370">
          <cell r="F370">
            <v>54349.9</v>
          </cell>
        </row>
        <row r="371">
          <cell r="F371">
            <v>47160.59</v>
          </cell>
        </row>
        <row r="372">
          <cell r="F372">
            <v>36160.980000000003</v>
          </cell>
        </row>
        <row r="373">
          <cell r="F373">
            <v>196521</v>
          </cell>
        </row>
        <row r="374">
          <cell r="F374">
            <v>0</v>
          </cell>
        </row>
        <row r="375">
          <cell r="F375">
            <v>7080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6564</v>
          </cell>
        </row>
        <row r="379">
          <cell r="F379">
            <v>-18815</v>
          </cell>
        </row>
        <row r="380">
          <cell r="F380">
            <v>0</v>
          </cell>
        </row>
        <row r="381">
          <cell r="F381">
            <v>560</v>
          </cell>
        </row>
        <row r="382">
          <cell r="F382">
            <v>21845</v>
          </cell>
        </row>
        <row r="383">
          <cell r="F383">
            <v>9731</v>
          </cell>
        </row>
        <row r="384">
          <cell r="F384">
            <v>250000</v>
          </cell>
        </row>
        <row r="385">
          <cell r="F385">
            <v>0</v>
          </cell>
        </row>
        <row r="386">
          <cell r="F386">
            <v>29177.15</v>
          </cell>
        </row>
        <row r="387">
          <cell r="F387">
            <v>15786</v>
          </cell>
        </row>
        <row r="388">
          <cell r="F388">
            <v>73325.88</v>
          </cell>
        </row>
        <row r="389">
          <cell r="F389">
            <v>192619.3</v>
          </cell>
        </row>
        <row r="390">
          <cell r="F390">
            <v>1474</v>
          </cell>
        </row>
        <row r="391">
          <cell r="F391">
            <v>13099.92</v>
          </cell>
        </row>
        <row r="392">
          <cell r="F392">
            <v>1550.14</v>
          </cell>
        </row>
        <row r="393">
          <cell r="F393">
            <v>60000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970323</v>
          </cell>
        </row>
        <row r="397">
          <cell r="F397">
            <v>0</v>
          </cell>
        </row>
        <row r="398">
          <cell r="F398">
            <v>4974.3500000000004</v>
          </cell>
        </row>
        <row r="399">
          <cell r="F399">
            <v>63869.82</v>
          </cell>
        </row>
        <row r="400">
          <cell r="F400">
            <v>505000</v>
          </cell>
        </row>
        <row r="401">
          <cell r="F401">
            <v>0</v>
          </cell>
        </row>
        <row r="402">
          <cell r="F402">
            <v>544640.92000000004</v>
          </cell>
        </row>
        <row r="403">
          <cell r="F403">
            <v>916501.56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>
            <v>0</v>
          </cell>
        </row>
        <row r="407">
          <cell r="F407">
            <v>101066.07</v>
          </cell>
        </row>
        <row r="408">
          <cell r="F408">
            <v>0</v>
          </cell>
        </row>
        <row r="409">
          <cell r="F409">
            <v>0</v>
          </cell>
        </row>
        <row r="410">
          <cell r="F410">
            <v>211876.75</v>
          </cell>
        </row>
        <row r="411">
          <cell r="F411">
            <v>0</v>
          </cell>
        </row>
        <row r="412">
          <cell r="F412">
            <v>0</v>
          </cell>
        </row>
        <row r="413">
          <cell r="F413">
            <v>0</v>
          </cell>
        </row>
        <row r="414">
          <cell r="F414">
            <v>0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55000</v>
          </cell>
        </row>
        <row r="418">
          <cell r="F418">
            <v>0</v>
          </cell>
        </row>
        <row r="419">
          <cell r="F419">
            <v>-29916.669999999925</v>
          </cell>
        </row>
        <row r="420">
          <cell r="F420">
            <v>-4985</v>
          </cell>
        </row>
        <row r="421">
          <cell r="F421">
            <v>-7297.7899999999936</v>
          </cell>
        </row>
        <row r="422">
          <cell r="F422">
            <v>34520.400000000001</v>
          </cell>
        </row>
        <row r="423">
          <cell r="F423">
            <v>0</v>
          </cell>
        </row>
        <row r="424">
          <cell r="F424">
            <v>1407.64</v>
          </cell>
        </row>
        <row r="425">
          <cell r="F425">
            <v>0</v>
          </cell>
        </row>
        <row r="426">
          <cell r="F426">
            <v>0</v>
          </cell>
        </row>
        <row r="427">
          <cell r="F427">
            <v>25893.55</v>
          </cell>
        </row>
        <row r="428">
          <cell r="F428">
            <v>0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>
            <v>0</v>
          </cell>
        </row>
        <row r="433">
          <cell r="F433">
            <v>0</v>
          </cell>
        </row>
        <row r="434">
          <cell r="F434">
            <v>0</v>
          </cell>
        </row>
        <row r="435">
          <cell r="F435">
            <v>8898.5</v>
          </cell>
        </row>
        <row r="436">
          <cell r="F436">
            <v>0</v>
          </cell>
        </row>
        <row r="437">
          <cell r="F437">
            <v>15000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6216</v>
          </cell>
        </row>
        <row r="441">
          <cell r="F441">
            <v>14634.44</v>
          </cell>
        </row>
        <row r="442">
          <cell r="F442">
            <v>45000</v>
          </cell>
        </row>
        <row r="443">
          <cell r="F443">
            <v>0</v>
          </cell>
        </row>
        <row r="444">
          <cell r="F444">
            <v>0</v>
          </cell>
        </row>
        <row r="445">
          <cell r="F445">
            <v>6481.52</v>
          </cell>
        </row>
        <row r="446">
          <cell r="F446">
            <v>-6481.52</v>
          </cell>
        </row>
        <row r="447">
          <cell r="F447">
            <v>600</v>
          </cell>
        </row>
        <row r="448">
          <cell r="F448">
            <v>0</v>
          </cell>
        </row>
        <row r="449">
          <cell r="F449">
            <v>22.179999999701977</v>
          </cell>
        </row>
        <row r="450">
          <cell r="F450">
            <v>37582.399999999907</v>
          </cell>
        </row>
        <row r="451">
          <cell r="F451">
            <v>0</v>
          </cell>
        </row>
        <row r="452">
          <cell r="F452">
            <v>122.16000000014901</v>
          </cell>
        </row>
        <row r="453">
          <cell r="F453">
            <v>0</v>
          </cell>
        </row>
        <row r="454">
          <cell r="F454">
            <v>-19.139999999999418</v>
          </cell>
        </row>
        <row r="455">
          <cell r="F455">
            <v>3773.070000000007</v>
          </cell>
        </row>
        <row r="456">
          <cell r="F456">
            <v>0</v>
          </cell>
        </row>
        <row r="457">
          <cell r="F457">
            <v>548710.8900000006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>
            <v>-589004.14</v>
          </cell>
        </row>
        <row r="461">
          <cell r="F461">
            <v>0</v>
          </cell>
        </row>
        <row r="462">
          <cell r="F462">
            <v>0</v>
          </cell>
        </row>
        <row r="463">
          <cell r="F463">
            <v>0</v>
          </cell>
        </row>
        <row r="464">
          <cell r="F464">
            <v>-1697.5</v>
          </cell>
        </row>
        <row r="465">
          <cell r="F465">
            <v>0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>
            <v>0</v>
          </cell>
        </row>
        <row r="470">
          <cell r="F470">
            <v>0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>
            <v>0</v>
          </cell>
        </row>
        <row r="475">
          <cell r="F475">
            <v>0</v>
          </cell>
        </row>
        <row r="476">
          <cell r="F476">
            <v>0</v>
          </cell>
        </row>
        <row r="477">
          <cell r="F477">
            <v>-1803</v>
          </cell>
        </row>
        <row r="478">
          <cell r="F478">
            <v>-36320</v>
          </cell>
        </row>
        <row r="479">
          <cell r="F479">
            <v>0</v>
          </cell>
        </row>
        <row r="480">
          <cell r="F480">
            <v>0</v>
          </cell>
        </row>
        <row r="481">
          <cell r="F481">
            <v>-26939.419999999925</v>
          </cell>
        </row>
        <row r="482">
          <cell r="F482">
            <v>0</v>
          </cell>
        </row>
        <row r="483">
          <cell r="F483">
            <v>-203548.89</v>
          </cell>
        </row>
        <row r="484">
          <cell r="F484">
            <v>0</v>
          </cell>
        </row>
        <row r="485">
          <cell r="F485">
            <v>75889.05</v>
          </cell>
        </row>
        <row r="486">
          <cell r="F486">
            <v>-75889.05</v>
          </cell>
        </row>
        <row r="487">
          <cell r="F487">
            <v>0</v>
          </cell>
        </row>
        <row r="488">
          <cell r="F488">
            <v>0</v>
          </cell>
        </row>
        <row r="489">
          <cell r="F489">
            <v>-34415.39</v>
          </cell>
        </row>
        <row r="490">
          <cell r="F490">
            <v>-384309.10000000056</v>
          </cell>
        </row>
        <row r="491">
          <cell r="F491">
            <v>33351.53</v>
          </cell>
        </row>
        <row r="492">
          <cell r="F492">
            <v>238.01</v>
          </cell>
        </row>
        <row r="493">
          <cell r="F493">
            <v>0</v>
          </cell>
        </row>
        <row r="494">
          <cell r="F494">
            <v>-5541</v>
          </cell>
        </row>
        <row r="495">
          <cell r="F495">
            <v>0</v>
          </cell>
        </row>
        <row r="496">
          <cell r="F496">
            <v>-77902</v>
          </cell>
        </row>
        <row r="497">
          <cell r="F497">
            <v>0</v>
          </cell>
        </row>
        <row r="498">
          <cell r="F498">
            <v>-346543</v>
          </cell>
        </row>
        <row r="499">
          <cell r="F499">
            <v>-3792.2</v>
          </cell>
        </row>
        <row r="500">
          <cell r="F500">
            <v>-247.2</v>
          </cell>
        </row>
        <row r="501">
          <cell r="F501">
            <v>-63019.88</v>
          </cell>
        </row>
        <row r="502">
          <cell r="F502">
            <v>-3145.5</v>
          </cell>
        </row>
        <row r="503">
          <cell r="F503">
            <v>-672.90000000000146</v>
          </cell>
        </row>
        <row r="504">
          <cell r="F504">
            <v>-25495</v>
          </cell>
        </row>
        <row r="505">
          <cell r="F505">
            <v>-4396.1000000000058</v>
          </cell>
        </row>
        <row r="506">
          <cell r="F506">
            <v>-5847.3999999999942</v>
          </cell>
        </row>
        <row r="507">
          <cell r="F507">
            <v>-23.5</v>
          </cell>
        </row>
        <row r="508">
          <cell r="F508">
            <v>-295.10000000000002</v>
          </cell>
        </row>
        <row r="509">
          <cell r="F509">
            <v>-3500.3999999999942</v>
          </cell>
        </row>
        <row r="510">
          <cell r="F510">
            <v>-1391.3</v>
          </cell>
        </row>
        <row r="511">
          <cell r="F511">
            <v>-4025.820000000007</v>
          </cell>
        </row>
        <row r="512">
          <cell r="F512">
            <v>-75</v>
          </cell>
        </row>
        <row r="513">
          <cell r="F513">
            <v>0</v>
          </cell>
        </row>
        <row r="514">
          <cell r="F514">
            <v>-9471.7999999999993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>
            <v>0</v>
          </cell>
        </row>
        <row r="518">
          <cell r="F518">
            <v>-4488</v>
          </cell>
        </row>
        <row r="519">
          <cell r="F519">
            <v>0</v>
          </cell>
        </row>
        <row r="520">
          <cell r="F520">
            <v>-16370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-234</v>
          </cell>
        </row>
        <row r="524">
          <cell r="F524">
            <v>-123781</v>
          </cell>
        </row>
        <row r="525">
          <cell r="F525">
            <v>-1414.95</v>
          </cell>
        </row>
        <row r="526">
          <cell r="F526">
            <v>-5131</v>
          </cell>
        </row>
        <row r="527">
          <cell r="F527">
            <v>-1645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>
            <v>0</v>
          </cell>
        </row>
        <row r="532">
          <cell r="F532">
            <v>0</v>
          </cell>
        </row>
        <row r="533">
          <cell r="F533">
            <v>-4799</v>
          </cell>
        </row>
        <row r="534">
          <cell r="F534">
            <v>-8436</v>
          </cell>
        </row>
        <row r="535">
          <cell r="F535">
            <v>-2530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>
            <v>-3603.6</v>
          </cell>
        </row>
        <row r="539">
          <cell r="F539">
            <v>0</v>
          </cell>
        </row>
        <row r="540">
          <cell r="F540">
            <v>0</v>
          </cell>
        </row>
        <row r="541">
          <cell r="F541">
            <v>-4177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-11000</v>
          </cell>
        </row>
        <row r="545">
          <cell r="F545">
            <v>-11700</v>
          </cell>
        </row>
        <row r="546">
          <cell r="F546">
            <v>0</v>
          </cell>
        </row>
        <row r="547">
          <cell r="F547">
            <v>-385</v>
          </cell>
        </row>
        <row r="548">
          <cell r="F548">
            <v>-300</v>
          </cell>
        </row>
        <row r="549">
          <cell r="F549">
            <v>-29584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>
            <v>0</v>
          </cell>
        </row>
        <row r="553">
          <cell r="F553">
            <v>0</v>
          </cell>
        </row>
        <row r="554">
          <cell r="F554">
            <v>0</v>
          </cell>
        </row>
        <row r="555">
          <cell r="F555">
            <v>0</v>
          </cell>
        </row>
        <row r="556">
          <cell r="F556">
            <v>-30733.03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>
            <v>0</v>
          </cell>
        </row>
        <row r="560">
          <cell r="F560">
            <v>-1989</v>
          </cell>
        </row>
        <row r="561">
          <cell r="F561">
            <v>-6026</v>
          </cell>
        </row>
        <row r="562">
          <cell r="F562">
            <v>-19620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>
            <v>0</v>
          </cell>
        </row>
        <row r="567">
          <cell r="F567">
            <v>-4284</v>
          </cell>
        </row>
        <row r="568">
          <cell r="F568">
            <v>0</v>
          </cell>
        </row>
        <row r="569">
          <cell r="F569">
            <v>0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>
            <v>0</v>
          </cell>
        </row>
        <row r="574">
          <cell r="F574">
            <v>0</v>
          </cell>
        </row>
        <row r="575">
          <cell r="F575">
            <v>-3054</v>
          </cell>
        </row>
        <row r="576">
          <cell r="F576">
            <v>0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>
            <v>0</v>
          </cell>
        </row>
        <row r="581">
          <cell r="F581">
            <v>-5261</v>
          </cell>
        </row>
        <row r="582">
          <cell r="F582">
            <v>0</v>
          </cell>
        </row>
        <row r="583">
          <cell r="F583">
            <v>-3779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>
            <v>0</v>
          </cell>
        </row>
        <row r="587">
          <cell r="F587">
            <v>-626</v>
          </cell>
        </row>
        <row r="588">
          <cell r="F588">
            <v>-11571.3</v>
          </cell>
        </row>
        <row r="589">
          <cell r="F589">
            <v>-1821.22</v>
          </cell>
        </row>
        <row r="590">
          <cell r="F590">
            <v>6804</v>
          </cell>
        </row>
        <row r="591">
          <cell r="F591">
            <v>0</v>
          </cell>
        </row>
        <row r="592">
          <cell r="F592">
            <v>-3737</v>
          </cell>
        </row>
        <row r="593">
          <cell r="F593">
            <v>0</v>
          </cell>
        </row>
        <row r="594">
          <cell r="F594">
            <v>-6113</v>
          </cell>
        </row>
        <row r="595">
          <cell r="F595">
            <v>0</v>
          </cell>
        </row>
        <row r="596">
          <cell r="F596">
            <v>0</v>
          </cell>
        </row>
        <row r="597">
          <cell r="F597">
            <v>-219988.34</v>
          </cell>
        </row>
        <row r="598">
          <cell r="F598">
            <v>-138581.84</v>
          </cell>
        </row>
        <row r="599">
          <cell r="F599">
            <v>-31307</v>
          </cell>
        </row>
        <row r="600">
          <cell r="F600">
            <v>-3820</v>
          </cell>
        </row>
        <row r="601">
          <cell r="F601">
            <v>0</v>
          </cell>
        </row>
        <row r="602">
          <cell r="F602">
            <v>0</v>
          </cell>
        </row>
        <row r="603">
          <cell r="F603">
            <v>-14206</v>
          </cell>
        </row>
        <row r="604">
          <cell r="F604">
            <v>-201375.11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>
            <v>0</v>
          </cell>
        </row>
        <row r="608">
          <cell r="F608">
            <v>-10008</v>
          </cell>
        </row>
        <row r="609">
          <cell r="F609">
            <v>0</v>
          </cell>
        </row>
        <row r="610">
          <cell r="F610">
            <v>0</v>
          </cell>
        </row>
        <row r="611">
          <cell r="F611">
            <v>-7390</v>
          </cell>
        </row>
        <row r="612">
          <cell r="F612">
            <v>-9333</v>
          </cell>
        </row>
        <row r="613">
          <cell r="F613">
            <v>-21431.200000000001</v>
          </cell>
        </row>
        <row r="614">
          <cell r="F614">
            <v>-11693</v>
          </cell>
        </row>
        <row r="615">
          <cell r="F615">
            <v>-24549.62</v>
          </cell>
        </row>
        <row r="616">
          <cell r="F616">
            <v>0</v>
          </cell>
        </row>
        <row r="617">
          <cell r="F617">
            <v>0</v>
          </cell>
        </row>
        <row r="618">
          <cell r="F618">
            <v>-7833.1500000000233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-15000</v>
          </cell>
        </row>
        <row r="622">
          <cell r="F622">
            <v>-4247</v>
          </cell>
        </row>
        <row r="623">
          <cell r="F623">
            <v>0</v>
          </cell>
        </row>
        <row r="624">
          <cell r="F624">
            <v>-64321.70000000007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>
            <v>-44979</v>
          </cell>
        </row>
        <row r="628">
          <cell r="F628">
            <v>-291</v>
          </cell>
        </row>
        <row r="629">
          <cell r="F629">
            <v>0</v>
          </cell>
        </row>
        <row r="630">
          <cell r="F630">
            <v>-925</v>
          </cell>
        </row>
        <row r="631">
          <cell r="F631">
            <v>0</v>
          </cell>
        </row>
        <row r="632">
          <cell r="F632">
            <v>0</v>
          </cell>
        </row>
        <row r="633">
          <cell r="F633">
            <v>-3640</v>
          </cell>
        </row>
        <row r="634">
          <cell r="F634">
            <v>0</v>
          </cell>
        </row>
        <row r="635">
          <cell r="F635">
            <v>0</v>
          </cell>
        </row>
        <row r="636">
          <cell r="F636">
            <v>-17269.2</v>
          </cell>
        </row>
        <row r="637">
          <cell r="F637">
            <v>-483.18999999999505</v>
          </cell>
        </row>
        <row r="638">
          <cell r="F638">
            <v>-4111</v>
          </cell>
        </row>
        <row r="639">
          <cell r="F639">
            <v>0</v>
          </cell>
        </row>
        <row r="640">
          <cell r="F640">
            <v>0</v>
          </cell>
        </row>
        <row r="641">
          <cell r="F641">
            <v>-1600</v>
          </cell>
        </row>
        <row r="642">
          <cell r="F642">
            <v>0</v>
          </cell>
        </row>
        <row r="643">
          <cell r="F643">
            <v>0</v>
          </cell>
        </row>
        <row r="644">
          <cell r="F644">
            <v>-16320.24</v>
          </cell>
        </row>
        <row r="645">
          <cell r="F645">
            <v>-228</v>
          </cell>
        </row>
        <row r="646">
          <cell r="F646">
            <v>0</v>
          </cell>
        </row>
        <row r="647">
          <cell r="F647">
            <v>0</v>
          </cell>
        </row>
        <row r="648">
          <cell r="F648">
            <v>0</v>
          </cell>
        </row>
        <row r="649">
          <cell r="F649">
            <v>-12000</v>
          </cell>
        </row>
        <row r="650">
          <cell r="F650">
            <v>0</v>
          </cell>
        </row>
        <row r="651">
          <cell r="F651">
            <v>-675</v>
          </cell>
        </row>
        <row r="652">
          <cell r="F652">
            <v>-8771</v>
          </cell>
        </row>
        <row r="653">
          <cell r="F653">
            <v>-14546.49</v>
          </cell>
        </row>
        <row r="654">
          <cell r="F654">
            <v>0</v>
          </cell>
        </row>
        <row r="655">
          <cell r="F655">
            <v>45.649999999906868</v>
          </cell>
        </row>
        <row r="656">
          <cell r="F656">
            <v>0</v>
          </cell>
        </row>
        <row r="657">
          <cell r="F657">
            <v>0</v>
          </cell>
        </row>
        <row r="658">
          <cell r="F658">
            <v>0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>
            <v>0</v>
          </cell>
        </row>
        <row r="663">
          <cell r="F663">
            <v>0</v>
          </cell>
        </row>
        <row r="664">
          <cell r="F664">
            <v>0</v>
          </cell>
        </row>
        <row r="665">
          <cell r="F665">
            <v>0</v>
          </cell>
        </row>
        <row r="666">
          <cell r="F666">
            <v>0</v>
          </cell>
        </row>
        <row r="667">
          <cell r="F667">
            <v>0</v>
          </cell>
        </row>
        <row r="668">
          <cell r="F668">
            <v>-1250</v>
          </cell>
        </row>
        <row r="669">
          <cell r="F669">
            <v>-2106</v>
          </cell>
        </row>
        <row r="670">
          <cell r="F670">
            <v>0</v>
          </cell>
        </row>
        <row r="671">
          <cell r="F671">
            <v>0</v>
          </cell>
        </row>
        <row r="672">
          <cell r="F672">
            <v>-187.2</v>
          </cell>
        </row>
        <row r="673">
          <cell r="F673">
            <v>-855</v>
          </cell>
        </row>
        <row r="674">
          <cell r="F674">
            <v>-6987</v>
          </cell>
        </row>
        <row r="675">
          <cell r="F675">
            <v>0</v>
          </cell>
        </row>
        <row r="676">
          <cell r="F676">
            <v>-760</v>
          </cell>
        </row>
        <row r="677">
          <cell r="F677">
            <v>0</v>
          </cell>
        </row>
        <row r="678">
          <cell r="F678">
            <v>0</v>
          </cell>
        </row>
        <row r="679">
          <cell r="F679">
            <v>0</v>
          </cell>
        </row>
        <row r="680">
          <cell r="F680">
            <v>-1467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>
            <v>0</v>
          </cell>
        </row>
        <row r="684">
          <cell r="F684">
            <v>0</v>
          </cell>
        </row>
        <row r="685">
          <cell r="F685">
            <v>0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-187</v>
          </cell>
        </row>
        <row r="689">
          <cell r="F689">
            <v>-134</v>
          </cell>
        </row>
        <row r="690">
          <cell r="F690">
            <v>-62698.53</v>
          </cell>
        </row>
        <row r="691">
          <cell r="F691">
            <v>-55357</v>
          </cell>
        </row>
        <row r="692">
          <cell r="F692">
            <v>0</v>
          </cell>
        </row>
        <row r="693">
          <cell r="F693">
            <v>-115884.8</v>
          </cell>
        </row>
        <row r="694">
          <cell r="F694">
            <v>0</v>
          </cell>
        </row>
        <row r="695">
          <cell r="F695">
            <v>0</v>
          </cell>
        </row>
        <row r="696">
          <cell r="F696">
            <v>0</v>
          </cell>
        </row>
        <row r="697">
          <cell r="F697">
            <v>0</v>
          </cell>
        </row>
        <row r="698">
          <cell r="F698">
            <v>0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>
            <v>0</v>
          </cell>
        </row>
        <row r="703">
          <cell r="F703">
            <v>-976</v>
          </cell>
        </row>
        <row r="704">
          <cell r="F704">
            <v>0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>
            <v>-6192</v>
          </cell>
        </row>
        <row r="709">
          <cell r="F709">
            <v>0</v>
          </cell>
        </row>
        <row r="710">
          <cell r="F710">
            <v>0</v>
          </cell>
        </row>
        <row r="711">
          <cell r="F711">
            <v>0</v>
          </cell>
        </row>
        <row r="712">
          <cell r="F712">
            <v>0</v>
          </cell>
        </row>
        <row r="713">
          <cell r="F713">
            <v>0</v>
          </cell>
        </row>
        <row r="714">
          <cell r="F714">
            <v>0</v>
          </cell>
        </row>
        <row r="715">
          <cell r="F715">
            <v>0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>
            <v>-5419</v>
          </cell>
        </row>
        <row r="720">
          <cell r="F720">
            <v>0</v>
          </cell>
        </row>
        <row r="721">
          <cell r="F721">
            <v>-629</v>
          </cell>
        </row>
        <row r="722">
          <cell r="F722">
            <v>0</v>
          </cell>
        </row>
        <row r="723">
          <cell r="F723">
            <v>0</v>
          </cell>
        </row>
        <row r="724">
          <cell r="F724">
            <v>-23000</v>
          </cell>
        </row>
        <row r="725">
          <cell r="F725">
            <v>-5850</v>
          </cell>
        </row>
        <row r="726">
          <cell r="F726">
            <v>-3459</v>
          </cell>
        </row>
        <row r="727">
          <cell r="F727">
            <v>0</v>
          </cell>
        </row>
        <row r="728">
          <cell r="F728">
            <v>0</v>
          </cell>
        </row>
        <row r="729">
          <cell r="F729">
            <v>0</v>
          </cell>
        </row>
        <row r="730">
          <cell r="F730">
            <v>0</v>
          </cell>
        </row>
        <row r="731">
          <cell r="F731">
            <v>-4008.15</v>
          </cell>
        </row>
        <row r="732">
          <cell r="F732">
            <v>-2106</v>
          </cell>
        </row>
        <row r="733">
          <cell r="F733">
            <v>0</v>
          </cell>
        </row>
        <row r="734">
          <cell r="F734">
            <v>0</v>
          </cell>
        </row>
        <row r="735">
          <cell r="F735">
            <v>-2937</v>
          </cell>
        </row>
        <row r="736">
          <cell r="F736">
            <v>-1010</v>
          </cell>
        </row>
        <row r="737">
          <cell r="F737">
            <v>0</v>
          </cell>
        </row>
        <row r="738">
          <cell r="F738">
            <v>-12430.65</v>
          </cell>
        </row>
        <row r="739">
          <cell r="F739">
            <v>-2260</v>
          </cell>
        </row>
        <row r="740">
          <cell r="F740">
            <v>0</v>
          </cell>
        </row>
        <row r="741">
          <cell r="F741">
            <v>-10889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>
            <v>0</v>
          </cell>
        </row>
        <row r="746">
          <cell r="F746">
            <v>0</v>
          </cell>
        </row>
        <row r="747">
          <cell r="F747">
            <v>-772.2</v>
          </cell>
        </row>
        <row r="748">
          <cell r="F748">
            <v>0</v>
          </cell>
        </row>
        <row r="749">
          <cell r="F749">
            <v>0</v>
          </cell>
        </row>
        <row r="750">
          <cell r="F750">
            <v>0</v>
          </cell>
        </row>
        <row r="751">
          <cell r="F751">
            <v>0</v>
          </cell>
        </row>
        <row r="752">
          <cell r="F752">
            <v>-348.65000000000055</v>
          </cell>
        </row>
        <row r="753">
          <cell r="F753">
            <v>-2787.85</v>
          </cell>
        </row>
        <row r="754">
          <cell r="F754">
            <v>0</v>
          </cell>
        </row>
        <row r="755">
          <cell r="F755">
            <v>-9734.77</v>
          </cell>
        </row>
        <row r="756">
          <cell r="F756">
            <v>0</v>
          </cell>
        </row>
        <row r="757">
          <cell r="F757">
            <v>0</v>
          </cell>
        </row>
        <row r="758">
          <cell r="F758">
            <v>-702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>
            <v>-2829</v>
          </cell>
        </row>
        <row r="762">
          <cell r="F762">
            <v>0</v>
          </cell>
        </row>
        <row r="763">
          <cell r="F763">
            <v>0</v>
          </cell>
        </row>
        <row r="764">
          <cell r="F764">
            <v>0</v>
          </cell>
        </row>
        <row r="765">
          <cell r="F765">
            <v>-4454.7299999999996</v>
          </cell>
        </row>
        <row r="766">
          <cell r="F766">
            <v>-113477</v>
          </cell>
        </row>
        <row r="767">
          <cell r="F767">
            <v>-3880</v>
          </cell>
        </row>
        <row r="768">
          <cell r="F768">
            <v>0</v>
          </cell>
        </row>
        <row r="769">
          <cell r="F769">
            <v>-4700</v>
          </cell>
        </row>
        <row r="770">
          <cell r="F770">
            <v>0</v>
          </cell>
        </row>
        <row r="771">
          <cell r="F771">
            <v>-46269</v>
          </cell>
        </row>
        <row r="772">
          <cell r="F772">
            <v>-912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>
            <v>0</v>
          </cell>
        </row>
        <row r="776">
          <cell r="F776">
            <v>-50000</v>
          </cell>
        </row>
        <row r="777">
          <cell r="F777">
            <v>0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-374.4</v>
          </cell>
        </row>
        <row r="781">
          <cell r="F781">
            <v>-5600</v>
          </cell>
        </row>
        <row r="782">
          <cell r="F782">
            <v>-730</v>
          </cell>
        </row>
        <row r="783">
          <cell r="F783">
            <v>0</v>
          </cell>
        </row>
        <row r="784">
          <cell r="F784">
            <v>-3316.57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>
            <v>-878.68</v>
          </cell>
        </row>
        <row r="788">
          <cell r="F788">
            <v>0</v>
          </cell>
        </row>
        <row r="789">
          <cell r="F789">
            <v>0</v>
          </cell>
        </row>
        <row r="790">
          <cell r="F790">
            <v>300</v>
          </cell>
        </row>
        <row r="791">
          <cell r="F791">
            <v>2661.14</v>
          </cell>
        </row>
        <row r="792">
          <cell r="F792">
            <v>0</v>
          </cell>
        </row>
        <row r="793">
          <cell r="F793">
            <v>0</v>
          </cell>
        </row>
        <row r="794">
          <cell r="F794">
            <v>1000</v>
          </cell>
        </row>
        <row r="795">
          <cell r="F795">
            <v>0</v>
          </cell>
        </row>
        <row r="796">
          <cell r="F796">
            <v>0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>
            <v>21000</v>
          </cell>
        </row>
        <row r="801">
          <cell r="F801">
            <v>64951</v>
          </cell>
        </row>
        <row r="802">
          <cell r="F802">
            <v>708233.99</v>
          </cell>
        </row>
        <row r="803">
          <cell r="F803">
            <v>0</v>
          </cell>
        </row>
        <row r="804">
          <cell r="F804">
            <v>4851</v>
          </cell>
        </row>
        <row r="805">
          <cell r="F805">
            <v>2808</v>
          </cell>
        </row>
        <row r="806">
          <cell r="F806">
            <v>132</v>
          </cell>
        </row>
        <row r="807">
          <cell r="F807">
            <v>-20000</v>
          </cell>
        </row>
        <row r="808">
          <cell r="F808">
            <v>4139.8599999999997</v>
          </cell>
        </row>
        <row r="809">
          <cell r="F809">
            <v>311859.42</v>
          </cell>
        </row>
        <row r="810">
          <cell r="F810">
            <v>-43434.22</v>
          </cell>
        </row>
        <row r="811">
          <cell r="F811">
            <v>30504</v>
          </cell>
        </row>
        <row r="812">
          <cell r="F812">
            <v>-30504</v>
          </cell>
        </row>
        <row r="813">
          <cell r="F813">
            <v>-12708</v>
          </cell>
        </row>
        <row r="814">
          <cell r="F814">
            <v>1917381.58</v>
          </cell>
        </row>
        <row r="815">
          <cell r="F815">
            <v>0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-61948.17</v>
          </cell>
        </row>
        <row r="819">
          <cell r="F819">
            <v>0</v>
          </cell>
        </row>
        <row r="820">
          <cell r="F820">
            <v>0</v>
          </cell>
        </row>
        <row r="821">
          <cell r="F821">
            <v>-734264.21</v>
          </cell>
        </row>
        <row r="822">
          <cell r="F822">
            <v>0</v>
          </cell>
        </row>
        <row r="823">
          <cell r="F823">
            <v>0</v>
          </cell>
        </row>
        <row r="824">
          <cell r="F824">
            <v>-251324.21</v>
          </cell>
        </row>
        <row r="825">
          <cell r="F825">
            <v>0</v>
          </cell>
        </row>
        <row r="826">
          <cell r="F826">
            <v>0</v>
          </cell>
        </row>
        <row r="827">
          <cell r="F827">
            <v>-289634.86</v>
          </cell>
        </row>
        <row r="828">
          <cell r="F828">
            <v>0</v>
          </cell>
        </row>
        <row r="829">
          <cell r="F829">
            <v>0</v>
          </cell>
        </row>
        <row r="830">
          <cell r="F830">
            <v>-204310.66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>
            <v>-157500.31</v>
          </cell>
        </row>
        <row r="834">
          <cell r="F834">
            <v>0</v>
          </cell>
        </row>
        <row r="835">
          <cell r="F835">
            <v>0</v>
          </cell>
        </row>
        <row r="836">
          <cell r="F836">
            <v>-218400</v>
          </cell>
        </row>
        <row r="837">
          <cell r="F837">
            <v>0</v>
          </cell>
        </row>
        <row r="838">
          <cell r="F838">
            <v>0</v>
          </cell>
        </row>
      </sheetData>
      <sheetData sheetId="20" refreshError="1">
        <row r="1">
          <cell r="S1" t="str">
            <v>מספר</v>
          </cell>
          <cell r="T1" t="str">
            <v>שם התב''ר</v>
          </cell>
          <cell r="U1" t="str">
            <v>סכום</v>
          </cell>
        </row>
        <row r="2">
          <cell r="S2" t="str">
            <v>&gt;0</v>
          </cell>
          <cell r="U2" t="str">
            <v>&lt;0</v>
          </cell>
        </row>
        <row r="3">
          <cell r="H3" t="str">
            <v>31 בדצמבר 2000</v>
          </cell>
        </row>
      </sheetData>
      <sheetData sheetId="21" refreshError="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מקורות ושימושים"/>
      <sheetName val="נספח 1"/>
      <sheetName val="באורים"/>
      <sheetName val="תקציב פרקים שנה קודמת"/>
      <sheetName val="תקציב פרקים"/>
      <sheetName val="תקציב סעיפים שנה קודמת"/>
      <sheetName val="תקציב סעיפים"/>
      <sheetName val="גרף1"/>
      <sheetName val="גרף2"/>
      <sheetName val="תבר 1"/>
      <sheetName val="תבר 2"/>
      <sheetName val="תקציב + תבר"/>
      <sheetName val="גביה"/>
      <sheetName val="פרוטים"/>
      <sheetName val="פרוטים_תבר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H3" t="str">
            <v>31 בדצמבר 1998</v>
          </cell>
        </row>
        <row r="5">
          <cell r="B5" t="str">
            <v>מועצה מקומית אורנית</v>
          </cell>
        </row>
      </sheetData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נדקס"/>
      <sheetName val="מאזן"/>
      <sheetName val="ריכוז תקבולים ותשלומים"/>
      <sheetName val="תבר 1"/>
      <sheetName val="תקציב + תבר"/>
      <sheetName val="באורים"/>
      <sheetName val="פרוטים"/>
      <sheetName val="פרוטים_תבר"/>
      <sheetName val="מקורות ושימושים"/>
      <sheetName val="נספח 1"/>
      <sheetName val="מצב בחייבים ארנונה והיטלים"/>
      <sheetName val="חשבון על בסיס ראשוני"/>
      <sheetName val="מצב החייבים והשתתפויות"/>
      <sheetName val="מצב חשבון החייבים"/>
      <sheetName val="דוח גביה"/>
      <sheetName val="מצב חשבון המלוות"/>
      <sheetName val="תקציב סעיפים א-ב"/>
      <sheetName val="תקציב סעיפים ג"/>
      <sheetName val="פרקים"/>
      <sheetName val="ביצוע התקציב רגיל"/>
      <sheetName val="הוצאות שכר"/>
      <sheetName val="התפלגות מרכיבי השכר"/>
      <sheetName val="תעריפי ארנונה"/>
      <sheetName val="תבר 2 "/>
      <sheetName val="תמיכות"/>
      <sheetName val="ריכוז עומס מילוות"/>
      <sheetName val="עומס מילוות"/>
      <sheetName val="data"/>
      <sheetName val="משתנים"/>
      <sheetName val="tempTabar"/>
      <sheetName val="המת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ופס1"/>
      <sheetName val="ט.1 +פקודות"/>
      <sheetName val="טופס2"/>
      <sheetName val="ט.2 +פקודות"/>
      <sheetName val="פ. נוספות"/>
      <sheetName val="טופס3 "/>
      <sheetName val="תברים "/>
      <sheetName val="דוח גביה"/>
      <sheetName val="טופס 6"/>
      <sheetName val="טופס 7"/>
      <sheetName val="שכר  גבוה "/>
      <sheetName val="שכר לפי דרוגים "/>
      <sheetName val="ביצוע לפי רבעון"/>
      <sheetName val="בדיקה לוגית"/>
      <sheetName val="בירורים"/>
      <sheetName val="דוחות 66"/>
      <sheetName val="משתנ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 xml:space="preserve">ארנונה כללית </v>
          </cell>
        </row>
        <row r="2">
          <cell r="B2" t="str">
            <v>אגרת מים</v>
          </cell>
        </row>
        <row r="3">
          <cell r="B3" t="str">
            <v>יתר עצמיות</v>
          </cell>
        </row>
        <row r="4">
          <cell r="B4" t="str">
            <v>תקבולים ממשרד החינוך</v>
          </cell>
        </row>
        <row r="5">
          <cell r="B5" t="str">
            <v>תקבולים ממשרד הרווחה</v>
          </cell>
        </row>
        <row r="6">
          <cell r="B6" t="str">
            <v>מענק כללי לאיזון</v>
          </cell>
        </row>
        <row r="7">
          <cell r="B7" t="str">
            <v>מענק מ.פנים אוסלו</v>
          </cell>
        </row>
        <row r="8">
          <cell r="B8" t="str">
            <v>מענק מיוחד -חד פעמי</v>
          </cell>
        </row>
        <row r="9">
          <cell r="B9" t="str">
            <v>מענק  פיצוי וואי</v>
          </cell>
        </row>
        <row r="10">
          <cell r="B10" t="str">
            <v>מענק  בגין פרישה</v>
          </cell>
        </row>
        <row r="11">
          <cell r="B11" t="str">
            <v>מענק רזרבה</v>
          </cell>
        </row>
        <row r="12">
          <cell r="B12" t="str">
            <v xml:space="preserve">מענק מיועד </v>
          </cell>
        </row>
        <row r="13">
          <cell r="B13" t="str">
            <v>תקבולים ממשלתיים אחרים</v>
          </cell>
        </row>
        <row r="14">
          <cell r="B14" t="str">
            <v>הנחות ארנונה</v>
          </cell>
        </row>
        <row r="15">
          <cell r="B15" t="str">
            <v>מענק לכיסוי גרעון</v>
          </cell>
        </row>
        <row r="16">
          <cell r="B16" t="str">
            <v>שכר כללי</v>
          </cell>
        </row>
        <row r="17">
          <cell r="B17" t="str">
            <v>פעולות כלליות</v>
          </cell>
        </row>
        <row r="18">
          <cell r="B18" t="str">
            <v>מפעל המים</v>
          </cell>
        </row>
        <row r="19">
          <cell r="B19" t="str">
            <v>שכר עובדי חינוך ותרבות</v>
          </cell>
        </row>
        <row r="20">
          <cell r="B20" t="str">
            <v>פעולות חינוך ותרבות</v>
          </cell>
        </row>
        <row r="21">
          <cell r="B21" t="str">
            <v>שכר עובדי רווחה</v>
          </cell>
        </row>
        <row r="22">
          <cell r="B22" t="str">
            <v>פעולות רווחה</v>
          </cell>
        </row>
        <row r="23">
          <cell r="B23" t="str">
            <v>פרעון מלוות</v>
          </cell>
        </row>
        <row r="24">
          <cell r="B24" t="str">
            <v>הוצאות מימון</v>
          </cell>
        </row>
        <row r="25">
          <cell r="B25" t="str">
            <v>הנחות ארנונה-הוצאה</v>
          </cell>
        </row>
        <row r="26">
          <cell r="B26" t="str">
            <v>הוצאה בגין פרישה</v>
          </cell>
        </row>
        <row r="27">
          <cell r="B27" t="str">
            <v>הוצאה לכיסוי גרעון</v>
          </cell>
        </row>
        <row r="28">
          <cell r="B28" t="str">
            <v>קופה ובנקים</v>
          </cell>
        </row>
        <row r="29">
          <cell r="B29" t="str">
            <v>הכנסות מתוקצבות  שטרם נתקבלו</v>
          </cell>
        </row>
        <row r="30">
          <cell r="B30" t="str">
            <v>חייבים תשלומים לא מתוקצבים</v>
          </cell>
        </row>
        <row r="31">
          <cell r="B31" t="str">
            <v>גרעונות בתקציב הרגיל</v>
          </cell>
        </row>
        <row r="32">
          <cell r="B32" t="str">
            <v>גרעון לראשית השנה</v>
          </cell>
        </row>
        <row r="33">
          <cell r="B33" t="str">
            <v>סכום להקטנת הגרעון</v>
          </cell>
        </row>
        <row r="34">
          <cell r="B34" t="str">
            <v>גרעון(עודף) בשנת הדוח</v>
          </cell>
        </row>
        <row r="35">
          <cell r="B35" t="str">
            <v>גרעונות  סופיים בתקציב הבלתי רגיל</v>
          </cell>
        </row>
        <row r="36">
          <cell r="B36" t="str">
            <v>גרעונות זמניים בתב"רים</v>
          </cell>
        </row>
        <row r="37">
          <cell r="B37" t="str">
            <v>עודפים זמניים בתב"רים</v>
          </cell>
        </row>
        <row r="38">
          <cell r="B38" t="str">
            <v>משיכות יתר והלוואות</v>
          </cell>
        </row>
        <row r="39">
          <cell r="B39" t="str">
            <v xml:space="preserve">קרן לעבודות פיתוח </v>
          </cell>
        </row>
        <row r="40">
          <cell r="B40" t="str">
            <v>עודף זמני בתב"רים</v>
          </cell>
        </row>
        <row r="41">
          <cell r="B41" t="str">
            <v>גרעון זמני בתב"רים</v>
          </cell>
        </row>
        <row r="42">
          <cell r="B42" t="str">
            <v>עובדים ומוסדות שכר</v>
          </cell>
        </row>
        <row r="43">
          <cell r="B43" t="str">
            <v>ספקים וזכאים</v>
          </cell>
        </row>
        <row r="44">
          <cell r="B44" t="str">
            <v>ארנונה מראש\ הכנסות מראש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8"/>
  <sheetViews>
    <sheetView rightToLeft="1" topLeftCell="A37" workbookViewId="0">
      <selection activeCell="G64" sqref="G64"/>
    </sheetView>
  </sheetViews>
  <sheetFormatPr defaultRowHeight="15" x14ac:dyDescent="0.25"/>
  <cols>
    <col min="2" max="2" width="19.140625" bestFit="1" customWidth="1"/>
    <col min="4" max="5" width="9.85546875" style="82" bestFit="1" customWidth="1"/>
    <col min="6" max="6" width="11.140625" style="82" bestFit="1" customWidth="1"/>
    <col min="7" max="8" width="9.85546875" style="82" bestFit="1" customWidth="1"/>
    <col min="9" max="10" width="9" style="82" customWidth="1"/>
  </cols>
  <sheetData>
    <row r="2" spans="1:9" x14ac:dyDescent="0.25">
      <c r="E2" s="122" t="s">
        <v>496</v>
      </c>
      <c r="F2" s="122"/>
      <c r="H2" s="89" t="s">
        <v>496</v>
      </c>
      <c r="I2" s="87"/>
    </row>
    <row r="3" spans="1:9" x14ac:dyDescent="0.25">
      <c r="D3" s="88" t="s">
        <v>262</v>
      </c>
      <c r="E3" s="88" t="s">
        <v>262</v>
      </c>
      <c r="F3" s="88" t="s">
        <v>493</v>
      </c>
      <c r="G3" s="88" t="s">
        <v>265</v>
      </c>
      <c r="H3" s="88" t="s">
        <v>265</v>
      </c>
    </row>
    <row r="4" spans="1:9" x14ac:dyDescent="0.25">
      <c r="A4" s="4">
        <v>11</v>
      </c>
      <c r="B4" s="5" t="s">
        <v>2</v>
      </c>
      <c r="D4" s="88">
        <f>'טבלה 1-תקציב רגיל'!D10/'טבלה 1-תקציב רגיל'!$D$35</f>
        <v>0.14973907421252819</v>
      </c>
      <c r="E4" s="88"/>
      <c r="F4" s="88"/>
      <c r="G4" s="88">
        <f>'טבלה 1-תקציב רגיל'!K10/'טבלה 1-תקציב רגיל'!$K$35</f>
        <v>0.14869965287343656</v>
      </c>
      <c r="H4" s="88"/>
    </row>
    <row r="5" spans="1:9" x14ac:dyDescent="0.25">
      <c r="A5" s="4">
        <v>12</v>
      </c>
      <c r="B5" s="5" t="s">
        <v>3</v>
      </c>
      <c r="D5" s="88">
        <f>'טבלה 1-תקציב רגיל'!D11/'טבלה 1-תקציב רגיל'!$D$35</f>
        <v>0</v>
      </c>
      <c r="E5" s="88"/>
      <c r="F5" s="88"/>
      <c r="G5" s="88">
        <f>'טבלה 1-תקציב רגיל'!K11/'טבלה 1-תקציב רגיל'!$K$35</f>
        <v>0</v>
      </c>
      <c r="H5" s="88"/>
    </row>
    <row r="6" spans="1:9" x14ac:dyDescent="0.25">
      <c r="A6" s="4">
        <v>13</v>
      </c>
      <c r="B6" s="5" t="s">
        <v>4</v>
      </c>
      <c r="D6" s="88">
        <f>'טבלה 1-תקציב רגיל'!D12/'טבלה 1-תקציב רגיל'!$D$35</f>
        <v>1.7640601398130743E-3</v>
      </c>
      <c r="E6" s="88"/>
      <c r="F6" s="88"/>
      <c r="G6" s="88">
        <f>'טבלה 1-תקציב רגיל'!K12/'טבלה 1-תקציב רגיל'!$K$35</f>
        <v>2.8238470439142654E-3</v>
      </c>
      <c r="H6" s="88"/>
    </row>
    <row r="7" spans="1:9" x14ac:dyDescent="0.25">
      <c r="A7" s="4">
        <v>14</v>
      </c>
      <c r="B7" s="5" t="s">
        <v>5</v>
      </c>
      <c r="D7" s="88">
        <f>'טבלה 1-תקציב רגיל'!D13/'טבלה 1-תקציב רגיל'!$D$35</f>
        <v>1.5755891110048855E-3</v>
      </c>
      <c r="E7" s="88"/>
      <c r="F7" s="88"/>
      <c r="G7" s="88">
        <f>'טבלה 1-תקציב רגיל'!K13/'טבלה 1-תקציב רגיל'!$K$35</f>
        <v>1.3086120447407571E-3</v>
      </c>
      <c r="H7" s="88"/>
    </row>
    <row r="8" spans="1:9" x14ac:dyDescent="0.25">
      <c r="A8" s="4">
        <v>15</v>
      </c>
      <c r="B8" s="5" t="s">
        <v>6</v>
      </c>
      <c r="D8" s="88">
        <f>'טבלה 1-תקציב רגיל'!D14/'טבלה 1-תקציב רגיל'!$D$35</f>
        <v>1.6829349377878638E-2</v>
      </c>
      <c r="E8" s="88"/>
      <c r="F8" s="88"/>
      <c r="G8" s="88">
        <f>'טבלה 1-תקציב רגיל'!K14/'טבלה 1-תקציב רגיל'!$K$35</f>
        <v>1.599032086249013E-2</v>
      </c>
      <c r="H8" s="88"/>
    </row>
    <row r="9" spans="1:9" x14ac:dyDescent="0.25">
      <c r="A9" s="4"/>
      <c r="B9" s="92" t="s">
        <v>7</v>
      </c>
      <c r="C9" s="93"/>
      <c r="D9" s="96">
        <f>'טבלה 1-תקציב רגיל'!D15/'טבלה 1-תקציב רגיל'!$D$35</f>
        <v>0.16990807284122481</v>
      </c>
      <c r="E9" s="96"/>
      <c r="F9" s="96"/>
      <c r="G9" s="96">
        <f>'טבלה 1-תקציב רגיל'!K15/'טבלה 1-תקציב רגיל'!$K$35</f>
        <v>0.1688224328245817</v>
      </c>
      <c r="H9" s="96"/>
    </row>
    <row r="10" spans="1:9" x14ac:dyDescent="0.25">
      <c r="A10" s="4"/>
      <c r="B10" s="5"/>
      <c r="D10" s="88"/>
      <c r="E10" s="88"/>
      <c r="F10" s="88"/>
      <c r="G10" s="88"/>
      <c r="H10" s="88"/>
    </row>
    <row r="11" spans="1:9" x14ac:dyDescent="0.25">
      <c r="A11" s="4">
        <v>16</v>
      </c>
      <c r="B11" s="5" t="s">
        <v>8</v>
      </c>
      <c r="D11" s="88">
        <f>'טבלה 1-תקציב רגיל'!D17/'טבלה 1-תקציב רגיל'!$D$35</f>
        <v>0.39689940994658118</v>
      </c>
      <c r="E11" s="88"/>
      <c r="F11" s="88"/>
      <c r="G11" s="88">
        <f>'טבלה 1-תקציב רגיל'!K17/'טבלה 1-תקציב רגיל'!$K$35</f>
        <v>0.39384630925487174</v>
      </c>
      <c r="H11" s="88"/>
    </row>
    <row r="12" spans="1:9" x14ac:dyDescent="0.25">
      <c r="A12" s="4">
        <v>17</v>
      </c>
      <c r="B12" s="5" t="s">
        <v>9</v>
      </c>
      <c r="D12" s="88">
        <f>'טבלה 1-תקציב רגיל'!D18/'טבלה 1-תקציב רגיל'!$D$35</f>
        <v>8.7924645075624391E-2</v>
      </c>
      <c r="E12" s="88"/>
      <c r="F12" s="88"/>
      <c r="G12" s="88">
        <f>'טבלה 1-תקציב רגיל'!K18/'טבלה 1-תקציב רגיל'!$K$35</f>
        <v>8.6058460521240845E-2</v>
      </c>
      <c r="H12" s="88"/>
    </row>
    <row r="13" spans="1:9" x14ac:dyDescent="0.25">
      <c r="A13" s="4">
        <v>18</v>
      </c>
      <c r="B13" s="6" t="s">
        <v>10</v>
      </c>
      <c r="D13" s="88">
        <f>'טבלה 1-תקציב רגיל'!D19/'טבלה 1-תקציב רגיל'!$D$35</f>
        <v>1.8487727465977447E-2</v>
      </c>
      <c r="E13" s="88"/>
      <c r="F13" s="88"/>
      <c r="G13" s="88">
        <f>'טבלה 1-תקציב רגיל'!K19/'טבלה 1-תקציב רגיל'!$K$35</f>
        <v>2.509320991055522E-2</v>
      </c>
      <c r="H13" s="88"/>
    </row>
    <row r="14" spans="1:9" x14ac:dyDescent="0.25">
      <c r="A14" s="4">
        <v>19</v>
      </c>
      <c r="B14" s="5" t="s">
        <v>11</v>
      </c>
      <c r="D14" s="88">
        <f>'טבלה 1-תקציב רגיל'!D20/'טבלה 1-תקציב רגיל'!$D$35</f>
        <v>0.23869765848880259</v>
      </c>
      <c r="E14" s="88"/>
      <c r="F14" s="88"/>
      <c r="G14" s="88">
        <f>'טבלה 1-תקציב רגיל'!K20/'טבלה 1-תקציב רגיל'!$K$35</f>
        <v>0.22698679449740114</v>
      </c>
      <c r="H14" s="88"/>
    </row>
    <row r="15" spans="1:9" x14ac:dyDescent="0.25">
      <c r="A15" s="4">
        <v>20</v>
      </c>
      <c r="B15" s="5" t="s">
        <v>12</v>
      </c>
      <c r="D15" s="88">
        <f>'טבלה 1-תקציב רגיל'!D21/'טבלה 1-תקציב רגיל'!$D$35</f>
        <v>9.7592459860750371E-4</v>
      </c>
      <c r="E15" s="88"/>
      <c r="F15" s="88"/>
      <c r="G15" s="88">
        <f>'טבלה 1-תקציב רגיל'!K21/'טבלה 1-תקציב רגיל'!$K$35</f>
        <v>9.527614009954635E-4</v>
      </c>
      <c r="H15" s="88"/>
    </row>
    <row r="16" spans="1:9" x14ac:dyDescent="0.25">
      <c r="A16" s="4"/>
      <c r="B16" s="92" t="s">
        <v>13</v>
      </c>
      <c r="C16" s="93"/>
      <c r="D16" s="96">
        <f>'טבלה 1-תקציב רגיל'!D22/'טבלה 1-תקציב רגיל'!$D$35</f>
        <v>0.74298536557559314</v>
      </c>
      <c r="E16" s="96"/>
      <c r="F16" s="96"/>
      <c r="G16" s="96">
        <f>'טבלה 1-תקציב רגיל'!K22/'טבלה 1-תקציב רגיל'!$K$35</f>
        <v>0.73293753558506436</v>
      </c>
      <c r="H16" s="96"/>
    </row>
    <row r="17" spans="1:8" x14ac:dyDescent="0.25">
      <c r="A17" s="4"/>
      <c r="B17" s="5"/>
      <c r="D17" s="88"/>
      <c r="E17" s="88"/>
      <c r="F17" s="88"/>
      <c r="G17" s="88"/>
      <c r="H17" s="88"/>
    </row>
    <row r="18" spans="1:8" x14ac:dyDescent="0.25">
      <c r="A18" s="4">
        <v>21</v>
      </c>
      <c r="B18" s="5" t="s">
        <v>14</v>
      </c>
      <c r="D18" s="88">
        <f>'טבלה 1-תקציב רגיל'!D24/'טבלה 1-תקציב רגיל'!$D$35</f>
        <v>1.5381982649377547E-2</v>
      </c>
      <c r="E18" s="88"/>
      <c r="F18" s="88"/>
      <c r="G18" s="88">
        <f>'טבלה 1-תקציב רגיל'!K24/'טבלה 1-תקציב רגיל'!$K$35</f>
        <v>1.5016897166051391E-2</v>
      </c>
      <c r="H18" s="88"/>
    </row>
    <row r="19" spans="1:8" x14ac:dyDescent="0.25">
      <c r="A19" s="4"/>
      <c r="B19" s="5" t="s">
        <v>15</v>
      </c>
      <c r="D19" s="88">
        <f>'טבלה 1-תקציב רגיל'!D25/'טבלה 1-תקציב רגיל'!$D$35</f>
        <v>0</v>
      </c>
      <c r="E19" s="88"/>
      <c r="F19" s="88"/>
      <c r="G19" s="88">
        <f>'טבלה 1-תקציב רגיל'!K25/'טבלה 1-תקציב רגיל'!$K$35</f>
        <v>0</v>
      </c>
      <c r="H19" s="88"/>
    </row>
    <row r="20" spans="1:8" x14ac:dyDescent="0.25">
      <c r="A20" s="4">
        <v>22</v>
      </c>
      <c r="B20" s="5" t="s">
        <v>16</v>
      </c>
      <c r="D20" s="88">
        <f>'טבלה 1-תקציב רגיל'!D26/'טבלה 1-תקציב רגיל'!$D$35</f>
        <v>0</v>
      </c>
      <c r="E20" s="88"/>
      <c r="F20" s="88"/>
      <c r="G20" s="88">
        <f>'טבלה 1-תקציב רגיל'!K26/'טבלה 1-תקציב רגיל'!$K$35</f>
        <v>0</v>
      </c>
      <c r="H20" s="88"/>
    </row>
    <row r="21" spans="1:8" x14ac:dyDescent="0.25">
      <c r="A21" s="4"/>
      <c r="B21" s="7"/>
      <c r="D21" s="88"/>
      <c r="E21" s="88"/>
      <c r="F21" s="88"/>
      <c r="G21" s="88"/>
      <c r="H21" s="88"/>
    </row>
    <row r="22" spans="1:8" ht="24" x14ac:dyDescent="0.25">
      <c r="A22" s="4"/>
      <c r="B22" s="8" t="s">
        <v>17</v>
      </c>
      <c r="D22" s="88">
        <f>'טבלה 1-תקציב רגיל'!D28/'טבלה 1-תקציב רגיל'!$D$35</f>
        <v>0.92827542106619554</v>
      </c>
      <c r="E22" s="88"/>
      <c r="F22" s="88"/>
      <c r="G22" s="88">
        <f>'טבלה 1-תקציב רגיל'!K28/'טבלה 1-תקציב רגיל'!$K$35</f>
        <v>0.91677686557569749</v>
      </c>
      <c r="H22" s="88"/>
    </row>
    <row r="23" spans="1:8" x14ac:dyDescent="0.25">
      <c r="A23" s="4"/>
      <c r="B23" s="5"/>
      <c r="D23" s="88"/>
      <c r="E23" s="88"/>
      <c r="F23" s="88"/>
      <c r="G23" s="88"/>
      <c r="H23" s="88"/>
    </row>
    <row r="24" spans="1:8" x14ac:dyDescent="0.25">
      <c r="A24" s="4">
        <v>23</v>
      </c>
      <c r="B24" s="5" t="s">
        <v>499</v>
      </c>
      <c r="D24" s="88">
        <f>'טבלה 1-תקציב רגיל'!D30/'טבלה 1-תקציב רגיל'!$D$35</f>
        <v>6.46697023173647E-2</v>
      </c>
      <c r="E24" s="88"/>
      <c r="F24" s="88"/>
      <c r="G24" s="88">
        <f>'טבלה 1-תקציב רגיל'!K30/'טבלה 1-תקציב רגיל'!$K$35</f>
        <v>6.3134791632229514E-2</v>
      </c>
      <c r="H24" s="88"/>
    </row>
    <row r="25" spans="1:8" x14ac:dyDescent="0.25">
      <c r="A25" s="4">
        <v>24</v>
      </c>
      <c r="B25" s="5" t="s">
        <v>19</v>
      </c>
      <c r="D25" s="88">
        <f>'טבלה 1-תקציב רגיל'!D31/'טבלה 1-תקציב רגיל'!$D$35</f>
        <v>0</v>
      </c>
      <c r="E25" s="88"/>
      <c r="F25" s="88"/>
      <c r="G25" s="88">
        <f>'טבלה 1-תקציב רגיל'!K31/'טבלה 1-תקציב רגיל'!$K$35</f>
        <v>0</v>
      </c>
      <c r="H25" s="88"/>
    </row>
    <row r="26" spans="1:8" x14ac:dyDescent="0.25">
      <c r="A26" s="4"/>
      <c r="B26" s="5" t="s">
        <v>20</v>
      </c>
      <c r="D26" s="88">
        <f>'טבלה 1-תקציב רגיל'!D32/'טבלה 1-תקציב רגיל'!$D$35</f>
        <v>0.99294512338356022</v>
      </c>
      <c r="E26" s="88"/>
      <c r="F26" s="88"/>
      <c r="G26" s="88">
        <f>'טבלה 1-תקציב רגיל'!K32/'טבלה 1-תקציב רגיל'!$K$35</f>
        <v>0.97991165720792694</v>
      </c>
      <c r="H26" s="88"/>
    </row>
    <row r="27" spans="1:8" x14ac:dyDescent="0.25">
      <c r="A27" s="4"/>
      <c r="B27" s="5"/>
      <c r="D27" s="88"/>
      <c r="E27" s="88"/>
      <c r="F27" s="88"/>
      <c r="G27" s="88"/>
      <c r="H27" s="88"/>
    </row>
    <row r="28" spans="1:8" x14ac:dyDescent="0.25">
      <c r="A28" s="4"/>
      <c r="B28" s="5" t="s">
        <v>21</v>
      </c>
      <c r="D28" s="88">
        <f>'טבלה 1-תקציב רגיל'!D34/'טבלה 1-תקציב רגיל'!$D$35</f>
        <v>7.0548766164397862E-3</v>
      </c>
      <c r="E28" s="88"/>
      <c r="F28" s="88"/>
      <c r="G28" s="88">
        <f>'טבלה 1-תקציב רגיל'!K34/'טבלה 1-תקציב רגיל'!$K$35</f>
        <v>2.0088342792073027E-2</v>
      </c>
      <c r="H28" s="88"/>
    </row>
    <row r="29" spans="1:8" x14ac:dyDescent="0.25">
      <c r="A29" s="4"/>
      <c r="B29" s="5" t="s">
        <v>22</v>
      </c>
      <c r="D29" s="88">
        <f>'טבלה 1-תקציב רגיל'!D35/'טבלה 1-תקציב רגיל'!$D$35</f>
        <v>1</v>
      </c>
      <c r="E29" s="88"/>
      <c r="F29" s="88"/>
      <c r="G29" s="88">
        <f>'טבלה 1-תקציב רגיל'!K35/'טבלה 1-תקציב רגיל'!$K$35</f>
        <v>1</v>
      </c>
      <c r="H29" s="88"/>
    </row>
    <row r="30" spans="1:8" x14ac:dyDescent="0.25">
      <c r="A30" s="4"/>
      <c r="B30" s="9" t="s">
        <v>23</v>
      </c>
      <c r="D30" s="88"/>
      <c r="E30" s="88"/>
      <c r="F30" s="88"/>
      <c r="G30" s="88"/>
      <c r="H30" s="88"/>
    </row>
    <row r="31" spans="1:8" x14ac:dyDescent="0.25">
      <c r="A31" s="4">
        <v>61</v>
      </c>
      <c r="B31" s="92" t="s">
        <v>24</v>
      </c>
      <c r="C31" s="93"/>
      <c r="D31" s="96">
        <f>'טבלה 1-תקציב רגיל'!D37/'טבלה 1-תקציב רגיל'!$D$35</f>
        <v>0.11813529640135212</v>
      </c>
      <c r="E31" s="96"/>
      <c r="F31" s="96"/>
      <c r="G31" s="96">
        <f>'טבלה 1-תקציב רגיל'!K37/'טבלה 1-תקציב רגיל'!$K$35</f>
        <v>0.117476090066753</v>
      </c>
      <c r="H31" s="96"/>
    </row>
    <row r="32" spans="1:8" x14ac:dyDescent="0.25">
      <c r="A32" s="4">
        <v>62</v>
      </c>
      <c r="B32" s="5" t="s">
        <v>25</v>
      </c>
      <c r="D32" s="88">
        <f>'טבלה 1-תקציב רגיל'!D38/'טבלה 1-תקציב רגיל'!$D$35</f>
        <v>0.126714214496986</v>
      </c>
      <c r="E32" s="88"/>
      <c r="F32" s="88"/>
      <c r="G32" s="88">
        <f>'טבלה 1-תקציב רגיל'!K38/'טבלה 1-תקציב רגיל'!$K$35</f>
        <v>0.11179966297500323</v>
      </c>
      <c r="H32" s="88"/>
    </row>
    <row r="33" spans="1:8" x14ac:dyDescent="0.25">
      <c r="A33" s="4">
        <v>63</v>
      </c>
      <c r="B33" s="5" t="s">
        <v>3</v>
      </c>
      <c r="D33" s="88">
        <f>'טבלה 1-תקציב רגיל'!D39/'טבלה 1-תקציב רגיל'!$D$35</f>
        <v>0</v>
      </c>
      <c r="E33" s="88"/>
      <c r="F33" s="88"/>
      <c r="G33" s="88">
        <f>'טבלה 1-תקציב רגיל'!K39/'טבלה 1-תקציב רגיל'!$K$35</f>
        <v>0</v>
      </c>
      <c r="H33" s="88"/>
    </row>
    <row r="34" spans="1:8" x14ac:dyDescent="0.25">
      <c r="A34" s="4"/>
      <c r="B34" s="5" t="s">
        <v>26</v>
      </c>
      <c r="D34" s="88">
        <f>'טבלה 1-תקציב רגיל'!D40/'טבלה 1-תקציב רגיל'!$D$35</f>
        <v>0.24484951089833809</v>
      </c>
      <c r="E34" s="88"/>
      <c r="F34" s="88"/>
      <c r="G34" s="88">
        <f>'טבלה 1-תקציב רגיל'!K40/'טבלה 1-תקציב רגיל'!$K$35</f>
        <v>0.22927575304175621</v>
      </c>
      <c r="H34" s="88"/>
    </row>
    <row r="35" spans="1:8" x14ac:dyDescent="0.25">
      <c r="A35" s="4"/>
      <c r="B35" s="5"/>
      <c r="D35" s="88"/>
      <c r="E35" s="88"/>
      <c r="F35" s="88"/>
      <c r="G35" s="88"/>
      <c r="H35" s="88"/>
    </row>
    <row r="36" spans="1:8" x14ac:dyDescent="0.25">
      <c r="A36" s="4">
        <v>64</v>
      </c>
      <c r="B36" s="5" t="s">
        <v>27</v>
      </c>
      <c r="D36" s="88">
        <f>'טבלה 1-תקציב רגיל'!D42/'טבלה 1-תקציב רגיל'!$D$35</f>
        <v>0.31039517021265534</v>
      </c>
      <c r="E36" s="88"/>
      <c r="F36" s="88"/>
      <c r="G36" s="88">
        <f>'טבלה 1-תקציב רגיל'!K42/'טבלה 1-תקציב רגיל'!$K$35</f>
        <v>0.33645854162179356</v>
      </c>
      <c r="H36" s="88"/>
    </row>
    <row r="37" spans="1:8" x14ac:dyDescent="0.25">
      <c r="A37" s="4">
        <v>65</v>
      </c>
      <c r="B37" s="5" t="s">
        <v>28</v>
      </c>
      <c r="D37" s="88">
        <f>'טבלה 1-תקציב רגיל'!D43/'טבלה 1-תקציב רגיל'!$D$35</f>
        <v>0.16635915243370786</v>
      </c>
      <c r="E37" s="88"/>
      <c r="F37" s="88"/>
      <c r="G37" s="88">
        <f>'טבלה 1-תקציב רגיל'!K43/'טבלה 1-תקציב רגיל'!$K$35</f>
        <v>0.14480825389828642</v>
      </c>
      <c r="H37" s="88"/>
    </row>
    <row r="38" spans="1:8" x14ac:dyDescent="0.25">
      <c r="A38" s="4"/>
      <c r="B38" s="5" t="s">
        <v>29</v>
      </c>
      <c r="D38" s="88">
        <f>'טבלה 1-תקציב רגיל'!D44/'טבלה 1-תקציב רגיל'!$D$35</f>
        <v>0.47675432264636319</v>
      </c>
      <c r="E38" s="88">
        <f>'טבלה 1-תקציב רגיל'!D17/'טבלה 1-תקציב רגיל'!D44</f>
        <v>0.83250301275398164</v>
      </c>
      <c r="F38" s="88">
        <f>'טבלה 1-תקציב רגיל'!C17/'טבלה 1-תקציב רגיל'!C44</f>
        <v>0.90760808230991519</v>
      </c>
      <c r="G38" s="88">
        <f>'טבלה 1-תקציב רגיל'!K44/'טבלה 1-תקציב רגיל'!$K$35</f>
        <v>0.48126679552007995</v>
      </c>
      <c r="H38" s="88">
        <f>'טבלה 1-תקציב רגיל'!K17/'טבלה 1-תקציב רגיל'!K44</f>
        <v>0.81835338095424293</v>
      </c>
    </row>
    <row r="39" spans="1:8" x14ac:dyDescent="0.25">
      <c r="A39" s="4"/>
      <c r="B39" s="5"/>
      <c r="D39" s="88"/>
      <c r="E39" s="88"/>
      <c r="F39" s="88"/>
      <c r="G39" s="88"/>
      <c r="H39" s="88"/>
    </row>
    <row r="40" spans="1:8" x14ac:dyDescent="0.25">
      <c r="A40" s="4">
        <v>66</v>
      </c>
      <c r="B40" s="5" t="s">
        <v>30</v>
      </c>
      <c r="D40" s="88">
        <f>'טבלה 1-תקציב רגיל'!D46/'טבלה 1-תקציב רגיל'!$D$35</f>
        <v>4.3739070967284958E-2</v>
      </c>
      <c r="E40" s="88"/>
      <c r="F40" s="88"/>
      <c r="G40" s="88">
        <f>'טבלה 1-תקציב רגיל'!K46/'טבלה 1-תקציב רגיל'!$K$35</f>
        <v>4.3716277611108516E-2</v>
      </c>
      <c r="H40" s="88"/>
    </row>
    <row r="41" spans="1:8" x14ac:dyDescent="0.25">
      <c r="A41" s="4">
        <v>67</v>
      </c>
      <c r="B41" s="5" t="s">
        <v>31</v>
      </c>
      <c r="D41" s="88">
        <f>'טבלה 1-תקציב רגיל'!D47/'טבלה 1-תקציב רגיל'!$D$35</f>
        <v>9.4926645391823966E-2</v>
      </c>
      <c r="E41" s="88"/>
      <c r="F41" s="88"/>
      <c r="G41" s="88">
        <f>'טבלה 1-תקציב רגיל'!K47/'טבלה 1-תקציב רגיל'!$K$35</f>
        <v>9.1215999044942792E-2</v>
      </c>
      <c r="H41" s="88"/>
    </row>
    <row r="42" spans="1:8" x14ac:dyDescent="0.25">
      <c r="A42" s="4"/>
      <c r="B42" s="5" t="s">
        <v>32</v>
      </c>
      <c r="D42" s="88">
        <f>'טבלה 1-תקציב רגיל'!D48/'טבלה 1-תקציב רגיל'!$D$35</f>
        <v>0.13866571635910893</v>
      </c>
      <c r="E42" s="88">
        <f>'טבלה 1-תקציב רגיל'!D18/'טבלה 1-תקציב רגיל'!D48</f>
        <v>0.63407630511872115</v>
      </c>
      <c r="F42" s="88">
        <f>'טבלה 1-תקציב רגיל'!C18/'טבלה 1-תקציב רגיל'!C48</f>
        <v>0.62324525907555162</v>
      </c>
      <c r="G42" s="88">
        <f>'טבלה 1-תקציב רגיל'!K48/'טבלה 1-תקציב רגיל'!$K$35</f>
        <v>0.13493227665605131</v>
      </c>
      <c r="H42" s="88">
        <f>'טבלה 1-תקציב רגיל'!K18/'טבלה 1-תקציב רגיל'!K48</f>
        <v>0.63779002810875185</v>
      </c>
    </row>
    <row r="43" spans="1:8" x14ac:dyDescent="0.25">
      <c r="A43" s="4"/>
      <c r="B43" s="5"/>
      <c r="D43" s="88"/>
      <c r="E43" s="88"/>
      <c r="F43" s="88"/>
      <c r="G43" s="88"/>
      <c r="H43" s="88"/>
    </row>
    <row r="44" spans="1:8" x14ac:dyDescent="0.25">
      <c r="A44" s="4">
        <v>68</v>
      </c>
      <c r="B44" s="5" t="s">
        <v>33</v>
      </c>
      <c r="D44" s="88">
        <f>'טבלה 1-תקציב רגיל'!D50/'טבלה 1-תקציב רגיל'!$D$35</f>
        <v>0</v>
      </c>
      <c r="E44" s="88"/>
      <c r="F44" s="88"/>
      <c r="G44" s="88">
        <f>'טבלה 1-תקציב רגיל'!K50/'טבלה 1-תקציב רגיל'!$K$35</f>
        <v>1.4922768931254249E-2</v>
      </c>
      <c r="H44" s="88"/>
    </row>
    <row r="45" spans="1:8" x14ac:dyDescent="0.25">
      <c r="A45" s="4">
        <v>69</v>
      </c>
      <c r="B45" s="5" t="s">
        <v>34</v>
      </c>
      <c r="D45" s="88">
        <f>'טבלה 1-תקציב רגיל'!D51/'טבלה 1-תקציב רגיל'!$D$35</f>
        <v>4.7605519613180172E-2</v>
      </c>
      <c r="E45" s="88"/>
      <c r="F45" s="88"/>
      <c r="G45" s="88">
        <f>'טבלה 1-תקציב רגיל'!K51/'טבלה 1-תקציב רגיל'!$K$35</f>
        <v>4.1450860469814686E-2</v>
      </c>
      <c r="H45" s="88"/>
    </row>
    <row r="46" spans="1:8" x14ac:dyDescent="0.25">
      <c r="A46" s="4"/>
      <c r="B46" s="5" t="s">
        <v>35</v>
      </c>
      <c r="D46" s="88">
        <f>'טבלה 1-תקציב רגיל'!D52/'טבלה 1-תקציב רגיל'!$D$35</f>
        <v>4.7605519613180172E-2</v>
      </c>
      <c r="E46" s="88"/>
      <c r="F46" s="88"/>
      <c r="G46" s="88">
        <f>'טבלה 1-תקציב רגיל'!K52/'טבלה 1-תקציב רגיל'!$K$35</f>
        <v>5.637362940106893E-2</v>
      </c>
      <c r="H46" s="88"/>
    </row>
    <row r="47" spans="1:8" x14ac:dyDescent="0.25">
      <c r="A47" s="4"/>
      <c r="B47" s="5"/>
      <c r="D47" s="88"/>
      <c r="E47" s="88"/>
      <c r="F47" s="88"/>
      <c r="G47" s="88"/>
      <c r="H47" s="88"/>
    </row>
    <row r="48" spans="1:8" x14ac:dyDescent="0.25">
      <c r="A48" s="4">
        <v>70</v>
      </c>
      <c r="B48" s="5" t="s">
        <v>36</v>
      </c>
      <c r="D48" s="88">
        <f>'טבלה 1-תקציב רגיל'!D54/'טבלה 1-תקציב רגיל'!$D$35</f>
        <v>6.2905983163254759E-3</v>
      </c>
      <c r="E48" s="88"/>
      <c r="F48" s="88"/>
      <c r="G48" s="88">
        <f>'טבלה 1-תקציב רגיל'!K54/'טבלה 1-תקציב רגיל'!$K$35</f>
        <v>5.1655738608187779E-3</v>
      </c>
      <c r="H48" s="88"/>
    </row>
    <row r="49" spans="1:8" x14ac:dyDescent="0.25">
      <c r="A49" s="4">
        <v>71</v>
      </c>
      <c r="B49" s="5" t="s">
        <v>37</v>
      </c>
      <c r="D49" s="88">
        <f>'טבלה 1-תקציב רגיל'!D55/'טבלה 1-תקציב רגיל'!$D$35</f>
        <v>2.1164629849319359E-2</v>
      </c>
      <c r="E49" s="88"/>
      <c r="F49" s="88"/>
      <c r="G49" s="88">
        <f>'טבלה 1-תקציב רגיל'!K55/'טבלה 1-תקציב רגיל'!$K$35</f>
        <v>9.7571950704354697E-3</v>
      </c>
      <c r="H49" s="88"/>
    </row>
    <row r="50" spans="1:8" x14ac:dyDescent="0.25">
      <c r="A50" s="4"/>
      <c r="B50" s="5"/>
      <c r="D50" s="88"/>
      <c r="E50" s="88"/>
      <c r="F50" s="88"/>
      <c r="G50" s="88"/>
      <c r="H50" s="88"/>
    </row>
    <row r="51" spans="1:8" ht="24" x14ac:dyDescent="0.25">
      <c r="A51" s="4"/>
      <c r="B51" s="8" t="s">
        <v>38</v>
      </c>
      <c r="D51" s="88">
        <f>'טבלה 1-תקציב רגיל'!D57/'טבלה 1-תקציב רגיל'!$D$35</f>
        <v>0.93533029768263531</v>
      </c>
      <c r="E51" s="88"/>
      <c r="F51" s="88"/>
      <c r="G51" s="88">
        <f>'טבלה 1-תקציב רגיל'!K57/'טבלה 1-תקציב רגיל'!$K$35</f>
        <v>0.91677122355021068</v>
      </c>
      <c r="H51" s="88"/>
    </row>
    <row r="52" spans="1:8" x14ac:dyDescent="0.25">
      <c r="A52" s="4"/>
      <c r="B52" s="8"/>
      <c r="D52" s="88"/>
      <c r="E52" s="88"/>
      <c r="F52" s="88"/>
      <c r="G52" s="88"/>
      <c r="H52" s="88"/>
    </row>
    <row r="53" spans="1:8" x14ac:dyDescent="0.25">
      <c r="A53" s="4">
        <v>72</v>
      </c>
      <c r="B53" s="5" t="s">
        <v>500</v>
      </c>
      <c r="D53" s="88">
        <f>'טבלה 1-תקציב רגיל'!D59/'טבלה 1-תקציב רגיל'!$D$35</f>
        <v>6.46697023173647E-2</v>
      </c>
      <c r="E53" s="88"/>
      <c r="F53" s="88"/>
      <c r="G53" s="88">
        <f>'טבלה 1-תקציב רגיל'!K59/'טבלה 1-תקציב רגיל'!$K$35</f>
        <v>6.3134791632229514E-2</v>
      </c>
      <c r="H53" s="88"/>
    </row>
    <row r="54" spans="1:8" x14ac:dyDescent="0.25">
      <c r="A54" s="4">
        <v>73</v>
      </c>
      <c r="B54" s="5" t="s">
        <v>39</v>
      </c>
      <c r="D54" s="88">
        <f>'טבלה 1-תקציב רגיל'!D60/'טבלה 1-תקציב רגיל'!$D$35</f>
        <v>0</v>
      </c>
      <c r="E54" s="88"/>
      <c r="F54" s="88"/>
      <c r="G54" s="88">
        <f>'טבלה 1-תקציב רגיל'!K60/'טבלה 1-תקציב רגיל'!$K$35</f>
        <v>0</v>
      </c>
      <c r="H54" s="88"/>
    </row>
    <row r="55" spans="1:8" x14ac:dyDescent="0.25">
      <c r="A55" s="4"/>
      <c r="B55" s="5" t="s">
        <v>40</v>
      </c>
      <c r="D55" s="88">
        <f>'טבלה 1-תקציב רגיל'!D61/'טבלה 1-תקציב רגיל'!$D$35</f>
        <v>1</v>
      </c>
      <c r="E55" s="88"/>
      <c r="F55" s="88"/>
      <c r="G55" s="88">
        <f>'טבלה 1-תקציב רגיל'!K61/'טבלה 1-תקציב רגיל'!$K$35</f>
        <v>0.97990601518244014</v>
      </c>
      <c r="H55" s="88"/>
    </row>
    <row r="56" spans="1:8" x14ac:dyDescent="0.25">
      <c r="A56" s="4"/>
      <c r="B56" s="5"/>
      <c r="D56" s="88"/>
      <c r="E56" s="88"/>
      <c r="F56" s="88"/>
      <c r="G56" s="88"/>
      <c r="H56" s="88"/>
    </row>
    <row r="57" spans="1:8" x14ac:dyDescent="0.25">
      <c r="A57" s="4">
        <v>74</v>
      </c>
      <c r="B57" s="5" t="s">
        <v>41</v>
      </c>
      <c r="D57" s="88">
        <f>'טבלה 1-תקציב רגיל'!D63/'טבלה 1-תקציב רגיל'!$D$35</f>
        <v>0</v>
      </c>
      <c r="E57" s="88"/>
      <c r="F57" s="88"/>
      <c r="G57" s="88">
        <f>'טבלה 1-תקציב רגיל'!K63/'טבלה 1-תקציב רגיל'!$K$35</f>
        <v>2.0088342792073027E-2</v>
      </c>
      <c r="H57" s="88"/>
    </row>
    <row r="58" spans="1:8" x14ac:dyDescent="0.25">
      <c r="A58" s="4"/>
      <c r="B58" s="5" t="s">
        <v>42</v>
      </c>
      <c r="D58" s="88">
        <f>'טבלה 1-תקציב רגיל'!D64/'טבלה 1-תקציב רגיל'!$D$35</f>
        <v>1</v>
      </c>
      <c r="E58" s="88"/>
      <c r="F58" s="88"/>
      <c r="G58" s="88">
        <f>'טבלה 1-תקציב רגיל'!K64/'טבלה 1-תקציב רגיל'!$K$35</f>
        <v>0.99999435797451319</v>
      </c>
      <c r="H58" s="88"/>
    </row>
    <row r="59" spans="1:8" x14ac:dyDescent="0.25">
      <c r="A59" s="4"/>
      <c r="B59" s="5"/>
      <c r="D59" s="88"/>
      <c r="E59" s="88"/>
      <c r="F59" s="88"/>
      <c r="G59" s="88"/>
      <c r="H59" s="88"/>
    </row>
    <row r="60" spans="1:8" x14ac:dyDescent="0.25">
      <c r="A60" s="4"/>
      <c r="B60" s="5"/>
      <c r="D60" s="88"/>
      <c r="E60" s="88"/>
      <c r="F60" s="88"/>
      <c r="G60" s="88"/>
      <c r="H60" s="88"/>
    </row>
    <row r="61" spans="1:8" x14ac:dyDescent="0.25">
      <c r="A61" s="10"/>
      <c r="B61" s="11" t="s">
        <v>43</v>
      </c>
      <c r="D61" s="88"/>
      <c r="E61" s="88"/>
      <c r="F61" s="88"/>
      <c r="G61" s="88"/>
      <c r="H61" s="88"/>
    </row>
    <row r="62" spans="1:8" x14ac:dyDescent="0.25">
      <c r="A62" s="1"/>
      <c r="B62" s="54"/>
    </row>
    <row r="63" spans="1:8" x14ac:dyDescent="0.25">
      <c r="A63" s="1"/>
      <c r="B63" s="54"/>
    </row>
    <row r="64" spans="1:8" x14ac:dyDescent="0.25">
      <c r="A64" s="1"/>
      <c r="B64" s="54" t="s">
        <v>59</v>
      </c>
      <c r="D64" s="82">
        <f>('טבלה 1-תקציב רגיל'!D37+'טבלה 1-תקציב רגיל'!D42+'טבלה 1-תקציב רגיל'!D46)/'טבלה 1-תקציב רגיל'!$D$64</f>
        <v>0.47226953758129242</v>
      </c>
      <c r="G64" s="82">
        <f>('טבלה 1-תקציב רגיל'!K37+'טבלה 1-תקציב רגיל'!K42+'טבלה 1-תקציב רגיל'!K46)/'טבלה 1-תקציב רגיל'!$D$64</f>
        <v>0.50974962188590756</v>
      </c>
    </row>
    <row r="65" spans="1:7" x14ac:dyDescent="0.25">
      <c r="A65" s="1"/>
      <c r="B65" s="1"/>
    </row>
    <row r="66" spans="1:7" x14ac:dyDescent="0.25">
      <c r="A66" s="1"/>
      <c r="B66" s="1" t="s">
        <v>60</v>
      </c>
      <c r="D66" s="82">
        <f>('טבלה 1-תקציב רגיל'!D37+'טבלה 1-תקציב רגיל'!D42+'טבלה 1-תקציב רגיל'!D46-'טבלה 1-תקציב רגיל'!D59)/'טבלה 1-תקציב רגיל'!$D$64</f>
        <v>0.40759983526392773</v>
      </c>
      <c r="G66" s="82">
        <f>('טבלה 1-תקציב רגיל'!K37+'טבלה 1-תקציב רגיל'!K42+'טבלה 1-תקציב רגיל'!K46-'טבלה 1-תקציב רגיל'!K59)/'טבלה 1-תקציב רגיל'!$D$64</f>
        <v>0.44507991956854287</v>
      </c>
    </row>
    <row r="67" spans="1:7" x14ac:dyDescent="0.25">
      <c r="A67" s="1"/>
      <c r="B67" s="1"/>
    </row>
    <row r="68" spans="1:7" x14ac:dyDescent="0.25">
      <c r="A68" s="1"/>
      <c r="B68" s="1" t="s">
        <v>61</v>
      </c>
    </row>
  </sheetData>
  <mergeCells count="1"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O78"/>
  <sheetViews>
    <sheetView rightToLeft="1" tabSelected="1" topLeftCell="A3" zoomScaleNormal="100" zoomScaleSheetLayoutView="70" workbookViewId="0">
      <pane ySplit="5" topLeftCell="A32" activePane="bottomLeft" state="frozen"/>
      <selection activeCell="A3" sqref="A3"/>
      <selection pane="bottomLeft" activeCell="F42" sqref="F42"/>
    </sheetView>
  </sheetViews>
  <sheetFormatPr defaultRowHeight="15" x14ac:dyDescent="0.25"/>
  <cols>
    <col min="1" max="1" width="4.7109375" customWidth="1"/>
    <col min="2" max="2" width="21.42578125" customWidth="1"/>
    <col min="3" max="3" width="10.85546875" style="69" bestFit="1" customWidth="1"/>
    <col min="4" max="4" width="11" style="69" bestFit="1" customWidth="1"/>
    <col min="5" max="5" width="11.28515625" style="69" customWidth="1"/>
    <col min="6" max="6" width="9.42578125" style="69" bestFit="1" customWidth="1"/>
    <col min="7" max="7" width="9.28515625" style="69" bestFit="1" customWidth="1"/>
    <col min="8" max="8" width="9.5703125" style="69" bestFit="1" customWidth="1"/>
    <col min="9" max="9" width="12" style="69" bestFit="1" customWidth="1"/>
    <col min="10" max="10" width="0" style="69" hidden="1" customWidth="1"/>
    <col min="11" max="11" width="12.140625" style="70" bestFit="1" customWidth="1"/>
    <col min="13" max="13" width="12" style="82" bestFit="1" customWidth="1"/>
  </cols>
  <sheetData>
    <row r="1" spans="1:11" x14ac:dyDescent="0.25">
      <c r="A1" s="1"/>
      <c r="B1" s="12"/>
      <c r="C1" s="13"/>
      <c r="D1" s="13"/>
      <c r="E1" s="13"/>
      <c r="F1" s="13"/>
      <c r="G1" s="13"/>
      <c r="H1" s="14"/>
      <c r="I1" s="13"/>
      <c r="J1" s="13"/>
      <c r="K1" s="15"/>
    </row>
    <row r="2" spans="1:11" ht="20.25" x14ac:dyDescent="0.3">
      <c r="A2" s="123" t="s">
        <v>44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.75" x14ac:dyDescent="0.25">
      <c r="A3" s="1"/>
      <c r="B3" s="16"/>
      <c r="C3" s="17"/>
      <c r="D3" s="17"/>
      <c r="E3" s="17"/>
      <c r="F3" s="17"/>
      <c r="G3" s="17"/>
      <c r="H3" s="17"/>
      <c r="I3" s="17"/>
      <c r="J3" s="17"/>
      <c r="K3" s="18"/>
    </row>
    <row r="4" spans="1:11" ht="15.75" x14ac:dyDescent="0.25">
      <c r="A4" s="124" t="s">
        <v>45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.75" x14ac:dyDescent="0.25">
      <c r="A5" s="125" t="s">
        <v>46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11" x14ac:dyDescent="0.25">
      <c r="A6" s="1"/>
      <c r="B6" s="19"/>
      <c r="C6" s="20"/>
      <c r="D6" s="20"/>
      <c r="E6" s="20"/>
      <c r="F6" s="20"/>
      <c r="G6" s="22"/>
      <c r="H6" s="21"/>
      <c r="I6" s="21"/>
      <c r="J6" s="21" t="s">
        <v>47</v>
      </c>
      <c r="K6" s="23"/>
    </row>
    <row r="7" spans="1:11" ht="48" x14ac:dyDescent="0.25">
      <c r="A7" s="1"/>
      <c r="B7" s="19"/>
      <c r="C7" s="24" t="s">
        <v>48</v>
      </c>
      <c r="D7" s="24" t="s">
        <v>49</v>
      </c>
      <c r="E7" s="25" t="s">
        <v>50</v>
      </c>
      <c r="F7" s="24" t="s">
        <v>51</v>
      </c>
      <c r="G7" s="26" t="s">
        <v>52</v>
      </c>
      <c r="H7" s="27" t="s">
        <v>53</v>
      </c>
      <c r="I7" s="27" t="s">
        <v>54</v>
      </c>
      <c r="J7" s="27"/>
      <c r="K7" s="24" t="s">
        <v>55</v>
      </c>
    </row>
    <row r="8" spans="1:11" x14ac:dyDescent="0.25">
      <c r="A8" s="1"/>
      <c r="B8" s="2" t="s">
        <v>0</v>
      </c>
      <c r="C8" s="28"/>
      <c r="D8" s="29"/>
      <c r="E8" s="30"/>
      <c r="F8" s="29"/>
      <c r="G8" s="31"/>
      <c r="H8" s="29"/>
      <c r="I8" s="28"/>
      <c r="J8" s="28" t="s">
        <v>56</v>
      </c>
      <c r="K8" s="28"/>
    </row>
    <row r="9" spans="1:11" x14ac:dyDescent="0.25">
      <c r="A9" s="1"/>
      <c r="B9" s="3" t="s">
        <v>1</v>
      </c>
      <c r="C9" s="20"/>
      <c r="D9" s="20"/>
      <c r="E9" s="20"/>
      <c r="F9" s="20"/>
      <c r="G9" s="32"/>
      <c r="H9" s="21"/>
      <c r="I9" s="21"/>
      <c r="J9" s="21"/>
      <c r="K9" s="21"/>
    </row>
    <row r="10" spans="1:11" x14ac:dyDescent="0.25">
      <c r="A10" s="4">
        <v>11</v>
      </c>
      <c r="B10" s="5" t="s">
        <v>2</v>
      </c>
      <c r="C10" s="33">
        <f>SUMIFS('הכנסות - תקציב 2018'!$D:$D,'הכנסות - תקציב 2018'!$A:$A,'טבלה 1-תקציב רגיל'!B10)/1000</f>
        <v>12469.504499999997</v>
      </c>
      <c r="D10" s="34">
        <f>SUMIFS('הכנסות - תקציב 2018'!$E:$E,'הכנסות - תקציב 2018'!$A:$A,'טבלה 1-תקציב רגיל'!B10)/1000</f>
        <v>12734.941999999999</v>
      </c>
      <c r="E10" s="34">
        <f>SUMIFS('הכנסות - תקציב 2018'!$F:$F,'הכנסות - תקציב 2018'!$A:$A,'טבלה 1-תקציב רגיל'!B10)/1000</f>
        <v>10564.560609999999</v>
      </c>
      <c r="F10" s="34">
        <f>SUMIFS('הכנסות - תקציב 2018'!$G:$G,'הכנסות - תקציב 2018'!$A:$A,'טבלה 1-תקציב רגיל'!B10)/1000</f>
        <v>12677.472732</v>
      </c>
      <c r="G10" s="36">
        <v>2.18E-2</v>
      </c>
      <c r="H10" s="35">
        <f>F10*(1+G10)</f>
        <v>12953.8416375576</v>
      </c>
      <c r="I10" s="35">
        <f>K10-H10</f>
        <v>0.1583624424001755</v>
      </c>
      <c r="J10" s="35"/>
      <c r="K10" s="34">
        <f>SUMIFS('הכנסות - תקציב 2018'!$H:$H,'הכנסות - תקציב 2018'!$A:$A,'טבלה 1-תקציב רגיל'!B10)/1000</f>
        <v>12954</v>
      </c>
    </row>
    <row r="11" spans="1:11" x14ac:dyDescent="0.25">
      <c r="A11" s="4">
        <v>12</v>
      </c>
      <c r="B11" s="5" t="s">
        <v>3</v>
      </c>
      <c r="C11" s="33">
        <f>SUMIFS('הכנסות - תקציב 2018'!$D:$D,'הכנסות - תקציב 2018'!$A:$A,'טבלה 1-תקציב רגיל'!B11)/1000</f>
        <v>0</v>
      </c>
      <c r="D11" s="34">
        <f>SUMIFS('הכנסות - תקציב 2018'!$E:$E,'הכנסות - תקציב 2018'!$A:$A,'טבלה 1-תקציב רגיל'!B11)/1000</f>
        <v>0</v>
      </c>
      <c r="E11" s="34">
        <f>SUMIFS('הכנסות - תקציב 2018'!$F:$F,'הכנסות - תקציב 2018'!$A:$A,'טבלה 1-תקציב רגיל'!B11)/1000</f>
        <v>0</v>
      </c>
      <c r="F11" s="34">
        <f>SUMIFS('הכנסות - תקציב 2018'!$G:$G,'הכנסות - תקציב 2018'!$A:$A,'טבלה 1-תקציב רגיל'!B11)/1000</f>
        <v>0</v>
      </c>
      <c r="G11" s="35">
        <v>0</v>
      </c>
      <c r="H11" s="35">
        <f>F11*(1+G11)</f>
        <v>0</v>
      </c>
      <c r="I11" s="35">
        <f>K11-H11</f>
        <v>0</v>
      </c>
      <c r="J11" s="35"/>
      <c r="K11" s="34">
        <f>SUMIFS('הכנסות - תקציב 2018'!$H:$H,'הכנסות - תקציב 2018'!$A:$A,'טבלה 1-תקציב רגיל'!B11)/1000</f>
        <v>0</v>
      </c>
    </row>
    <row r="12" spans="1:11" x14ac:dyDescent="0.25">
      <c r="A12" s="4">
        <v>13</v>
      </c>
      <c r="B12" s="5" t="s">
        <v>4</v>
      </c>
      <c r="C12" s="33">
        <f>SUMIFS('הכנסות - תקציב 2018'!$D:$D,'הכנסות - תקציב 2018'!$A:$A,'טבלה 1-תקציב רגיל'!B12)/1000</f>
        <v>377.81849999999997</v>
      </c>
      <c r="D12" s="34">
        <f>SUMIFS('הכנסות - תקציב 2018'!$E:$E,'הכנסות - תקציב 2018'!$A:$A,'טבלה 1-תקציב רגיל'!B12)/1000</f>
        <v>150.029</v>
      </c>
      <c r="E12" s="34">
        <f>SUMIFS('הכנסות - תקציב 2018'!$F:$F,'הכנסות - תקציב 2018'!$A:$A,'טבלה 1-תקציב רגיל'!B12)/1000</f>
        <v>210.714</v>
      </c>
      <c r="F12" s="34">
        <f>SUMIFS('הכנסות - תקציב 2018'!$G:$G,'הכנסות - תקציב 2018'!$A:$A,'טבלה 1-תקציב רגיל'!B12)/1000</f>
        <v>213.6</v>
      </c>
      <c r="G12" s="35">
        <v>0</v>
      </c>
      <c r="H12" s="35">
        <f>F12*(1+G12)</f>
        <v>213.6</v>
      </c>
      <c r="I12" s="35">
        <f>K12-H12</f>
        <v>32.400000000000006</v>
      </c>
      <c r="J12" s="35"/>
      <c r="K12" s="34">
        <f>SUMIFS('הכנסות - תקציב 2018'!$H:$H,'הכנסות - תקציב 2018'!$A:$A,'טבלה 1-תקציב רגיל'!B12)/1000</f>
        <v>246</v>
      </c>
    </row>
    <row r="13" spans="1:11" x14ac:dyDescent="0.25">
      <c r="A13" s="4">
        <v>14</v>
      </c>
      <c r="B13" s="5" t="s">
        <v>5</v>
      </c>
      <c r="C13" s="33">
        <f>SUMIFS('הכנסות - תקציב 2018'!$D:$D,'הכנסות - תקציב 2018'!$A:$A,'טבלה 1-תקציב רגיל'!B13)/1000</f>
        <v>89.863</v>
      </c>
      <c r="D13" s="34">
        <f>SUMIFS('הכנסות - תקציב 2018'!$E:$E,'הכנסות - תקציב 2018'!$A:$A,'טבלה 1-תקציב רגיל'!B13)/1000</f>
        <v>134</v>
      </c>
      <c r="E13" s="34">
        <f>SUMIFS('הכנסות - תקציב 2018'!$F:$F,'הכנסות - תקציב 2018'!$A:$A,'טבלה 1-תקציב רגיל'!B13)/1000</f>
        <v>82.224999999999994</v>
      </c>
      <c r="F13" s="34">
        <f>SUMIFS('הכנסות - תקציב 2018'!$G:$G,'הכנסות - תקציב 2018'!$A:$A,'טבלה 1-תקציב רגיל'!B13)/1000</f>
        <v>98.67</v>
      </c>
      <c r="G13" s="35">
        <v>0</v>
      </c>
      <c r="H13" s="35">
        <f>F13*(1+G13)</f>
        <v>98.67</v>
      </c>
      <c r="I13" s="35">
        <f>K13-H13</f>
        <v>15.329999999999998</v>
      </c>
      <c r="J13" s="35"/>
      <c r="K13" s="34">
        <f>SUMIFS('הכנסות - תקציב 2018'!$H:$H,'הכנסות - תקציב 2018'!$A:$A,'טבלה 1-תקציב רגיל'!B13)/1000</f>
        <v>114</v>
      </c>
    </row>
    <row r="14" spans="1:11" x14ac:dyDescent="0.25">
      <c r="A14" s="4">
        <v>15</v>
      </c>
      <c r="B14" s="5" t="s">
        <v>6</v>
      </c>
      <c r="C14" s="33">
        <f>SUMIFS('הכנסות - תקציב 2018'!$D:$D,'הכנסות - תקציב 2018'!$A:$A,'טבלה 1-תקציב רגיל'!B14)/1000</f>
        <v>13553.22848</v>
      </c>
      <c r="D14" s="34">
        <f>SUMIFS('הכנסות - תקציב 2018'!$E:$E,'הכנסות - תקציב 2018'!$A:$A,'טבלה 1-תקציב רגיל'!B14)/1000</f>
        <v>1431.2950000000001</v>
      </c>
      <c r="E14" s="34">
        <f>SUMIFS('הכנסות - תקציב 2018'!$F:$F,'הכנסות - תקציב 2018'!$A:$A,'טבלה 1-תקציב רגיל'!B14)/1000</f>
        <v>499.83057000000002</v>
      </c>
      <c r="F14" s="34">
        <f>SUMIFS('הכנסות - תקציב 2018'!$G:$G,'הכנסות - תקציב 2018'!$A:$A,'טבלה 1-תקציב רגיל'!B14)/1000</f>
        <v>599.79668400000014</v>
      </c>
      <c r="G14" s="35">
        <v>0</v>
      </c>
      <c r="H14" s="35">
        <f>F14*(1+G14)</f>
        <v>599.79668400000014</v>
      </c>
      <c r="I14" s="35">
        <f>K14-H14</f>
        <v>793.20331599999986</v>
      </c>
      <c r="J14" s="35"/>
      <c r="K14" s="34">
        <f>SUMIFS('הכנסות - תקציב 2018'!$H:$H,'הכנסות - תקציב 2018'!$A:$A,'טבלה 1-תקציב רגיל'!B14)/1000</f>
        <v>1393</v>
      </c>
    </row>
    <row r="15" spans="1:11" x14ac:dyDescent="0.25">
      <c r="A15" s="4"/>
      <c r="B15" s="5" t="s">
        <v>7</v>
      </c>
      <c r="C15" s="37">
        <f t="shared" ref="C15:K15" si="0">SUM(C10:C14)</f>
        <v>26490.414479999996</v>
      </c>
      <c r="D15" s="38">
        <f t="shared" si="0"/>
        <v>14450.266</v>
      </c>
      <c r="E15" s="38">
        <f t="shared" si="0"/>
        <v>11357.330179999999</v>
      </c>
      <c r="F15" s="38">
        <f t="shared" si="0"/>
        <v>13589.539416000001</v>
      </c>
      <c r="G15" s="38"/>
      <c r="H15" s="38">
        <f t="shared" si="0"/>
        <v>13865.908321557601</v>
      </c>
      <c r="I15" s="38">
        <f t="shared" si="0"/>
        <v>841.09167844240005</v>
      </c>
      <c r="J15" s="38">
        <f t="shared" si="0"/>
        <v>0</v>
      </c>
      <c r="K15" s="38">
        <f t="shared" si="0"/>
        <v>14707</v>
      </c>
    </row>
    <row r="16" spans="1:11" x14ac:dyDescent="0.25">
      <c r="A16" s="4"/>
      <c r="B16" s="5"/>
      <c r="C16" s="39"/>
      <c r="D16" s="39"/>
      <c r="E16" s="39"/>
      <c r="F16" s="39"/>
      <c r="G16" s="39"/>
      <c r="H16" s="39"/>
      <c r="I16" s="39"/>
      <c r="J16" s="39"/>
      <c r="K16" s="39"/>
    </row>
    <row r="17" spans="1:13" x14ac:dyDescent="0.25">
      <c r="A17" s="4">
        <v>16</v>
      </c>
      <c r="B17" s="5" t="s">
        <v>8</v>
      </c>
      <c r="C17" s="33">
        <f>SUMIFS('הכנסות - תקציב 2018'!$D:$D,'הכנסות - תקציב 2018'!$A:$A,'טבלה 1-תקציב רגיל'!B17)/1000</f>
        <v>32886.93723000001</v>
      </c>
      <c r="D17" s="34">
        <f>SUMIFS('הכנסות - תקציב 2018'!$E:$E,'הכנסות - תקציב 2018'!$A:$A,'טבלה 1-תקציב רגיל'!B17)/1000</f>
        <v>33755.324000000001</v>
      </c>
      <c r="E17" s="34">
        <f>SUMIFS('הכנסות - תקציב 2018'!$F:$F,'הכנסות - תקציב 2018'!$A:$A,'טבלה 1-תקציב רגיל'!B17)/1000</f>
        <v>29068.563719999998</v>
      </c>
      <c r="F17" s="34">
        <f>SUMIFS('הכנסות - תקציב 2018'!$G:$G,'הכנסות - תקציב 2018'!$A:$A,'טבלה 1-תקציב רגיל'!B17)/1000</f>
        <v>34096.086916000007</v>
      </c>
      <c r="G17" s="36">
        <v>0.01</v>
      </c>
      <c r="H17" s="35">
        <f>F17*(1+G17)</f>
        <v>34437.047785160008</v>
      </c>
      <c r="I17" s="35">
        <f>K17-H17</f>
        <v>-127.04778516000806</v>
      </c>
      <c r="J17" s="35"/>
      <c r="K17" s="34">
        <f>SUMIFS('הכנסות - תקציב 2018'!$H:$H,'הכנסות - תקציב 2018'!$A:$A,'טבלה 1-תקציב רגיל'!B17)/1000</f>
        <v>34310</v>
      </c>
    </row>
    <row r="18" spans="1:13" x14ac:dyDescent="0.25">
      <c r="A18" s="4">
        <v>17</v>
      </c>
      <c r="B18" s="5" t="s">
        <v>9</v>
      </c>
      <c r="C18" s="33">
        <f>SUMIFS('הכנסות - תקציב 2018'!$D:$D,'הכנסות - תקציב 2018'!$A:$A,'טבלה 1-תקציב רגיל'!B18)/1000</f>
        <v>6229.6052199999995</v>
      </c>
      <c r="D18" s="34">
        <f>SUMIFS('הכנסות - תקציב 2018'!$E:$E,'הכנסות - תקציב 2018'!$A:$A,'טבלה 1-תקציב רגיל'!B18)/1000</f>
        <v>7477.7759999999998</v>
      </c>
      <c r="E18" s="34">
        <f>SUMIFS('הכנסות - תקציב 2018'!$F:$F,'הכנסות - תקציב 2018'!$A:$A,'טבלה 1-תקציב רגיל'!B18)/1000</f>
        <v>5835.7839999999997</v>
      </c>
      <c r="F18" s="34">
        <f>SUMIFS('הכנסות - תקציב 2018'!$G:$G,'הכנסות - תקציב 2018'!$A:$A,'טבלה 1-תקציב רגיל'!B18)/1000</f>
        <v>6851.9408000000021</v>
      </c>
      <c r="G18" s="36">
        <v>5.0000000000000001E-3</v>
      </c>
      <c r="H18" s="35">
        <f>F18*(1+G18)</f>
        <v>6886.2005040000013</v>
      </c>
      <c r="I18" s="35">
        <f>K18-H18</f>
        <v>610.79949599999873</v>
      </c>
      <c r="J18" s="35"/>
      <c r="K18" s="34">
        <f>SUMIFS('הכנסות - תקציב 2018'!$H:$H,'הכנסות - תקציב 2018'!$A:$A,'טבלה 1-תקציב רגיל'!B18)/1000</f>
        <v>7497</v>
      </c>
    </row>
    <row r="19" spans="1:13" x14ac:dyDescent="0.25">
      <c r="A19" s="4">
        <v>18</v>
      </c>
      <c r="B19" s="6" t="s">
        <v>10</v>
      </c>
      <c r="C19" s="33">
        <f>SUMIFS('הכנסות - תקציב 2018'!$D:$D,'הכנסות - תקציב 2018'!$A:$A,'טבלה 1-תקציב רגיל'!B19)/1000</f>
        <v>10543.1729</v>
      </c>
      <c r="D19" s="34">
        <f>SUMIFS('הכנסות - תקציב 2018'!$E:$E,'הכנסות - תקציב 2018'!$A:$A,'טבלה 1-תקציב רגיל'!B19)/1000</f>
        <v>1572.336</v>
      </c>
      <c r="E19" s="34">
        <f>SUMIFS('הכנסות - תקציב 2018'!$F:$F,'הכנסות - תקציב 2018'!$A:$A,'טבלה 1-תקציב רגיל'!B19)/1000</f>
        <v>470.05099999999999</v>
      </c>
      <c r="F19" s="34">
        <f>SUMIFS('הכנסות - תקציב 2018'!$G:$G,'הכנסות - תקציב 2018'!$A:$A,'טבלה 1-תקציב רגיל'!B19)/1000</f>
        <v>1103.0611999999999</v>
      </c>
      <c r="G19" s="36">
        <v>5.0000000000000001E-3</v>
      </c>
      <c r="H19" s="35">
        <f>F19*(1+G19)</f>
        <v>1108.5765059999997</v>
      </c>
      <c r="I19" s="35">
        <f>K19-H19</f>
        <v>1077.4234940000003</v>
      </c>
      <c r="J19" s="35"/>
      <c r="K19" s="34">
        <f>SUMIFS('הכנסות - תקציב 2018'!$H:$H,'הכנסות - תקציב 2018'!$A:$A,'טבלה 1-תקציב רגיל'!B19)/1000</f>
        <v>2186</v>
      </c>
    </row>
    <row r="20" spans="1:13" x14ac:dyDescent="0.25">
      <c r="A20" s="4">
        <v>19</v>
      </c>
      <c r="B20" s="5" t="s">
        <v>11</v>
      </c>
      <c r="C20" s="33">
        <f>SUMIFS('הכנסות - תקציב 2018'!$D:$D,'הכנסות - תקציב 2018'!$A:$A,'טבלה 1-תקציב רגיל'!B20)/1000</f>
        <v>16490.484</v>
      </c>
      <c r="D20" s="34">
        <f>SUMIFS('הכנסות - תקציב 2018'!$E:$E,'הכנסות - תקציב 2018'!$A:$A,'טבלה 1-תקציב רגיל'!B20)/1000</f>
        <v>20300.651999999998</v>
      </c>
      <c r="E20" s="34">
        <f>SUMIFS('הכנסות - תקציב 2018'!$F:$F,'הכנסות - תקציב 2018'!$A:$A,'טבלה 1-תקציב רגיל'!B20)/1000</f>
        <v>17144.503239999998</v>
      </c>
      <c r="F20" s="34">
        <v>20531</v>
      </c>
      <c r="G20" s="35">
        <v>0</v>
      </c>
      <c r="H20" s="35">
        <v>20531</v>
      </c>
      <c r="I20" s="35">
        <f>K20-H20</f>
        <v>-757</v>
      </c>
      <c r="J20" s="35"/>
      <c r="K20" s="34">
        <f>SUMIFS('הכנסות - תקציב 2018'!$H:$H,'הכנסות - תקציב 2018'!$A:$A,'טבלה 1-תקציב רגיל'!B20)/1000</f>
        <v>19774</v>
      </c>
    </row>
    <row r="21" spans="1:13" x14ac:dyDescent="0.25">
      <c r="A21" s="4">
        <v>20</v>
      </c>
      <c r="B21" s="5" t="s">
        <v>12</v>
      </c>
      <c r="C21" s="33">
        <f>SUMIFS('הכנסות - תקציב 2018'!$D:$D,'הכנסות - תקציב 2018'!$A:$A,'טבלה 1-תקציב רגיל'!B21)/1000</f>
        <v>88.003</v>
      </c>
      <c r="D21" s="34">
        <f>SUMIFS('הכנסות - תקציב 2018'!$E:$E,'הכנסות - תקציב 2018'!$A:$A,'טבלה 1-תקציב רגיל'!B21)/1000</f>
        <v>83</v>
      </c>
      <c r="E21" s="34">
        <f>SUMIFS('הכנסות - תקציב 2018'!$F:$F,'הכנסות - תקציב 2018'!$A:$A,'טבלה 1-תקציב רגיל'!B21)/1000</f>
        <v>0</v>
      </c>
      <c r="F21" s="34">
        <f>SUMIFS('הכנסות - תקציב 2018'!$G:$G,'הכנסות - תקציב 2018'!$A:$A,'טבלה 1-תקציב רגיל'!B21)/1000</f>
        <v>83</v>
      </c>
      <c r="G21" s="35">
        <v>0</v>
      </c>
      <c r="H21" s="35">
        <f>F21*(1+G21)</f>
        <v>83</v>
      </c>
      <c r="I21" s="35">
        <f>K21-H21</f>
        <v>0</v>
      </c>
      <c r="J21" s="35"/>
      <c r="K21" s="34">
        <f>SUMIFS('הכנסות - תקציב 2018'!$H:$H,'הכנסות - תקציב 2018'!$A:$A,'טבלה 1-תקציב רגיל'!B21)/1000</f>
        <v>83</v>
      </c>
    </row>
    <row r="22" spans="1:13" x14ac:dyDescent="0.25">
      <c r="A22" s="4"/>
      <c r="B22" s="5" t="s">
        <v>13</v>
      </c>
      <c r="C22" s="37">
        <f t="shared" ref="C22:K22" si="1">SUM(C17:C21)</f>
        <v>66238.202350000007</v>
      </c>
      <c r="D22" s="38">
        <f t="shared" si="1"/>
        <v>63189.088000000003</v>
      </c>
      <c r="E22" s="38">
        <f t="shared" si="1"/>
        <v>52518.901959999996</v>
      </c>
      <c r="F22" s="38">
        <f t="shared" si="1"/>
        <v>62665.088916000008</v>
      </c>
      <c r="G22" s="38"/>
      <c r="H22" s="38">
        <f t="shared" si="1"/>
        <v>63045.824795160006</v>
      </c>
      <c r="I22" s="38">
        <f>SUM(I17:I21)</f>
        <v>804.17520483999101</v>
      </c>
      <c r="J22" s="38">
        <f t="shared" si="1"/>
        <v>0</v>
      </c>
      <c r="K22" s="38">
        <f t="shared" si="1"/>
        <v>63850</v>
      </c>
    </row>
    <row r="23" spans="1:13" x14ac:dyDescent="0.25">
      <c r="A23" s="4"/>
      <c r="B23" s="5"/>
      <c r="C23" s="39"/>
      <c r="D23" s="40"/>
      <c r="E23" s="39"/>
      <c r="F23" s="39"/>
      <c r="G23" s="41"/>
      <c r="H23" s="41"/>
      <c r="I23" s="41"/>
      <c r="J23" s="41"/>
      <c r="K23" s="41"/>
    </row>
    <row r="24" spans="1:13" x14ac:dyDescent="0.25">
      <c r="A24" s="4">
        <v>21</v>
      </c>
      <c r="B24" s="5" t="s">
        <v>14</v>
      </c>
      <c r="C24" s="33">
        <f>SUMIFS('הכנסות - תקציב 2018'!$D:$D,'הכנסות - תקציב 2018'!$A:$A,'טבלה 1-תקציב רגיל'!B24)/1000</f>
        <v>656.46885999999995</v>
      </c>
      <c r="D24" s="34">
        <f>SUMIFS('הכנסות - תקציב 2018'!$E:$E,'הכנסות - תקציב 2018'!$A:$A,'טבלה 1-תקציב רגיל'!B24)/1000</f>
        <v>1308.2</v>
      </c>
      <c r="E24" s="34">
        <f>SUMIFS('הכנסות - תקציב 2018'!$F:$F,'הכנסות - תקציב 2018'!$A:$A,'טבלה 1-תקציב רגיל'!B24)/1000</f>
        <v>322.97899000000001</v>
      </c>
      <c r="F24" s="34">
        <f>SUMIFS('הכנסות - תקציב 2018'!$G:$G,'הכנסות - תקציב 2018'!$A:$A,'טבלה 1-תקציב רגיל'!B24)/1000</f>
        <v>387.57478799999996</v>
      </c>
      <c r="G24" s="35">
        <v>0</v>
      </c>
      <c r="H24" s="35">
        <f>F24*(1+G24)</f>
        <v>387.57478799999996</v>
      </c>
      <c r="I24" s="35">
        <f>K24-H24</f>
        <v>920.62521200000015</v>
      </c>
      <c r="J24" s="35"/>
      <c r="K24" s="34">
        <f>SUMIFS('הכנסות - תקציב 2018'!$H:$H,'הכנסות - תקציב 2018'!$A:$A,'טבלה 1-תקציב רגיל'!B24)/1000</f>
        <v>1308.2</v>
      </c>
    </row>
    <row r="25" spans="1:13" x14ac:dyDescent="0.25">
      <c r="A25" s="4"/>
      <c r="B25" s="5" t="s">
        <v>15</v>
      </c>
      <c r="C25" s="33">
        <f>SUMIFS('הכנסות - תקציב 2018'!$D:$D,'הכנסות - תקציב 2018'!$A:$A,'טבלה 1-תקציב רגיל'!B25)/1000</f>
        <v>0</v>
      </c>
      <c r="D25" s="34">
        <f>SUMIFS('הכנסות - תקציב 2018'!$E:$E,'הכנסות - תקציב 2018'!$A:$A,'טבלה 1-תקציב רגיל'!B25)/1000</f>
        <v>0</v>
      </c>
      <c r="E25" s="34">
        <f>SUMIFS('הכנסות - תקציב 2018'!$F:$F,'הכנסות - תקציב 2018'!$A:$A,'טבלה 1-תקציב רגיל'!B25)/1000</f>
        <v>0</v>
      </c>
      <c r="F25" s="34">
        <f>SUMIFS('הכנסות - תקציב 2018'!$G:$G,'הכנסות - תקציב 2018'!$A:$A,'טבלה 1-תקציב רגיל'!B25)/1000</f>
        <v>0</v>
      </c>
      <c r="G25" s="35">
        <v>0</v>
      </c>
      <c r="H25" s="35">
        <f>F25*(1+G25)</f>
        <v>0</v>
      </c>
      <c r="I25" s="35">
        <f>F25*G25</f>
        <v>0</v>
      </c>
      <c r="J25" s="35"/>
      <c r="K25" s="34">
        <f>SUMIFS('הכנסות - תקציב 2018'!$H:$H,'הכנסות - תקציב 2018'!$A:$A,'טבלה 1-תקציב רגיל'!B25)/1000</f>
        <v>0</v>
      </c>
    </row>
    <row r="26" spans="1:13" x14ac:dyDescent="0.25">
      <c r="A26" s="4">
        <v>22</v>
      </c>
      <c r="B26" s="5" t="s">
        <v>16</v>
      </c>
      <c r="C26" s="33">
        <f>SUMIFS('הכנסות - תקציב 2018'!$D:$D,'הכנסות - תקציב 2018'!$A:$A,'טבלה 1-תקציב רגיל'!B26)/1000</f>
        <v>0</v>
      </c>
      <c r="D26" s="34">
        <f>SUMIFS('הכנסות - תקציב 2018'!$E:$E,'הכנסות - תקציב 2018'!$A:$A,'טבלה 1-תקציב רגיל'!B26)/1000</f>
        <v>0</v>
      </c>
      <c r="E26" s="34">
        <f>SUMIFS('הכנסות - תקציב 2018'!$F:$F,'הכנסות - תקציב 2018'!$A:$A,'טבלה 1-תקציב רגיל'!B26)/1000</f>
        <v>0</v>
      </c>
      <c r="F26" s="34">
        <f>SUMIFS('הכנסות - תקציב 2018'!$G:$G,'הכנסות - תקציב 2018'!$A:$A,'טבלה 1-תקציב רגיל'!B26)/1000</f>
        <v>0</v>
      </c>
      <c r="G26" s="35">
        <v>0</v>
      </c>
      <c r="H26" s="35">
        <f>F26*(1+G26)</f>
        <v>0</v>
      </c>
      <c r="I26" s="35">
        <f>F26*G26</f>
        <v>0</v>
      </c>
      <c r="J26" s="35"/>
      <c r="K26" s="34">
        <f>SUMIFS('הכנסות - תקציב 2018'!$H:$H,'הכנסות - תקציב 2018'!$A:$A,'טבלה 1-תקציב רגיל'!B26)/1000</f>
        <v>0</v>
      </c>
    </row>
    <row r="27" spans="1:13" x14ac:dyDescent="0.25">
      <c r="A27" s="4"/>
      <c r="B27" s="7"/>
      <c r="C27" s="40"/>
      <c r="D27" s="40"/>
      <c r="E27" s="40"/>
      <c r="F27" s="40"/>
      <c r="G27" s="41"/>
      <c r="H27" s="42"/>
      <c r="I27" s="42"/>
      <c r="J27" s="41"/>
      <c r="K27" s="42"/>
    </row>
    <row r="28" spans="1:13" ht="24" x14ac:dyDescent="0.25">
      <c r="A28" s="4"/>
      <c r="B28" s="8" t="s">
        <v>17</v>
      </c>
      <c r="C28" s="37">
        <f>C15+C22+C24+C26+C27+C25</f>
        <v>93385.085689999993</v>
      </c>
      <c r="D28" s="38">
        <f>D15+D22+D24+D26+D27+D25</f>
        <v>78947.554000000004</v>
      </c>
      <c r="E28" s="38">
        <f t="shared" ref="E28:K28" si="2">E15+E22+E24+E26+E27+E25</f>
        <v>64199.211129999996</v>
      </c>
      <c r="F28" s="38">
        <f t="shared" si="2"/>
        <v>76642.203120000006</v>
      </c>
      <c r="G28" s="38">
        <f t="shared" si="2"/>
        <v>0</v>
      </c>
      <c r="H28" s="38">
        <f t="shared" si="2"/>
        <v>77299.3079047176</v>
      </c>
      <c r="I28" s="38">
        <f t="shared" si="2"/>
        <v>2565.892095282391</v>
      </c>
      <c r="J28" s="38">
        <f t="shared" si="2"/>
        <v>0</v>
      </c>
      <c r="K28" s="38">
        <f t="shared" si="2"/>
        <v>79865.2</v>
      </c>
    </row>
    <row r="29" spans="1:13" x14ac:dyDescent="0.25">
      <c r="A29" s="4"/>
      <c r="B29" s="5"/>
      <c r="C29" s="39"/>
      <c r="D29" s="39"/>
      <c r="E29" s="39"/>
      <c r="F29" s="39"/>
      <c r="G29" s="39"/>
      <c r="H29" s="39"/>
      <c r="I29" s="39"/>
      <c r="J29" s="39"/>
      <c r="K29" s="39"/>
      <c r="M29" s="83"/>
    </row>
    <row r="30" spans="1:13" x14ac:dyDescent="0.25">
      <c r="A30" s="4">
        <v>23</v>
      </c>
      <c r="B30" s="5" t="s">
        <v>18</v>
      </c>
      <c r="C30" s="33">
        <f>SUMIFS('הכנסות - תקציב 2018'!$D:$D,'הכנסות - תקציב 2018'!$A:$A,'טבלה 1-תקציב רגיל'!B30)/1000</f>
        <v>5255.6480000000001</v>
      </c>
      <c r="D30" s="34">
        <f>SUMIFS('הכנסות - תקציב 2018'!$E:$E,'הכנסות - תקציב 2018'!$A:$A,'טבלה 1-תקציב רגיל'!B30)/1000</f>
        <v>5500</v>
      </c>
      <c r="E30" s="34">
        <f>SUMIFS('הכנסות - תקציב 2018'!$F:$F,'הכנסות - תקציב 2018'!$A:$A,'טבלה 1-תקציב רגיל'!B30)/1000</f>
        <v>0</v>
      </c>
      <c r="F30" s="34">
        <f>SUMIFS('הכנסות - תקציב 2018'!$G:$G,'הכנסות - תקציב 2018'!$A:$A,'טבלה 1-תקציב רגיל'!B30)/1000</f>
        <v>0</v>
      </c>
      <c r="G30" s="35">
        <v>0</v>
      </c>
      <c r="H30" s="35">
        <f>F30*(1+G30)</f>
        <v>0</v>
      </c>
      <c r="I30" s="35">
        <f>K30-H30</f>
        <v>5500</v>
      </c>
      <c r="J30" s="35"/>
      <c r="K30" s="34">
        <f>SUMIFS('הכנסות - תקציב 2018'!$H:$H,'הכנסות - תקציב 2018'!$A:$A,'טבלה 1-תקציב רגיל'!B30)/1000</f>
        <v>5500</v>
      </c>
    </row>
    <row r="31" spans="1:13" x14ac:dyDescent="0.25">
      <c r="A31" s="4">
        <v>24</v>
      </c>
      <c r="B31" s="5" t="s">
        <v>19</v>
      </c>
      <c r="C31" s="33">
        <f>SUMIFS('הכנסות - תקציב 2018'!$D:$D,'הכנסות - תקציב 2018'!$A:$A,'טבלה 1-תקציב רגיל'!B31)/1000</f>
        <v>0</v>
      </c>
      <c r="D31" s="34">
        <f>SUMIFS('הכנסות - תקציב 2018'!$E:$E,'הכנסות - תקציב 2018'!$A:$A,'טבלה 1-תקציב רגיל'!B31)/1000</f>
        <v>0</v>
      </c>
      <c r="E31" s="34">
        <f>SUMIFS('הכנסות - תקציב 2018'!$F:$F,'הכנסות - תקציב 2018'!$A:$A,'טבלה 1-תקציב רגיל'!B31)/1000</f>
        <v>0</v>
      </c>
      <c r="F31" s="34">
        <f>SUMIFS('הכנסות - תקציב 2018'!$G:$G,'הכנסות - תקציב 2018'!$A:$A,'טבלה 1-תקציב רגיל'!B31)/1000</f>
        <v>0</v>
      </c>
      <c r="G31" s="35">
        <v>0</v>
      </c>
      <c r="H31" s="35">
        <f>F31*(1+G31)</f>
        <v>0</v>
      </c>
      <c r="I31" s="35">
        <f>F31*G31</f>
        <v>0</v>
      </c>
      <c r="J31" s="35"/>
      <c r="K31" s="34">
        <f>SUMIFS('הכנסות - תקציב 2018'!$H:$H,'הכנסות - תקציב 2018'!$A:$A,'טבלה 1-תקציב רגיל'!B31)/1000</f>
        <v>0</v>
      </c>
    </row>
    <row r="32" spans="1:13" x14ac:dyDescent="0.25">
      <c r="A32" s="4"/>
      <c r="B32" s="5" t="s">
        <v>20</v>
      </c>
      <c r="C32" s="38">
        <f>C28+C30+C31</f>
        <v>98640.733689999994</v>
      </c>
      <c r="D32" s="38">
        <f>D28+D30+D31</f>
        <v>84447.554000000004</v>
      </c>
      <c r="E32" s="38">
        <f>E28+E30+E31</f>
        <v>64199.211129999996</v>
      </c>
      <c r="F32" s="38">
        <f>F28+F30+F31</f>
        <v>76642.203120000006</v>
      </c>
      <c r="G32" s="38">
        <v>0</v>
      </c>
      <c r="H32" s="38">
        <f>H28+H30+H31</f>
        <v>77299.3079047176</v>
      </c>
      <c r="I32" s="38">
        <f>I28+I30+I31</f>
        <v>8065.892095282391</v>
      </c>
      <c r="J32" s="38">
        <f>J28+J30+J31</f>
        <v>0</v>
      </c>
      <c r="K32" s="38">
        <f>K28+K30+K31</f>
        <v>85365.2</v>
      </c>
    </row>
    <row r="33" spans="1:15" s="43" customFormat="1" x14ac:dyDescent="0.25">
      <c r="A33" s="4"/>
      <c r="B33" s="5"/>
      <c r="C33" s="39"/>
      <c r="D33" s="39"/>
      <c r="E33" s="39"/>
      <c r="F33" s="41"/>
      <c r="G33" s="41"/>
      <c r="H33" s="41"/>
      <c r="I33" s="41"/>
      <c r="J33" s="41"/>
      <c r="K33" s="41"/>
      <c r="M33" s="84"/>
    </row>
    <row r="34" spans="1:15" x14ac:dyDescent="0.25">
      <c r="A34" s="4"/>
      <c r="B34" s="5" t="s">
        <v>21</v>
      </c>
      <c r="C34" s="33">
        <f>SUMIFS('הכנסות - תקציב 2018'!$D:$D,'הכנסות - תקציב 2018'!$A:$A,'טבלה 1-תקציב רגיל'!B34)/1000</f>
        <v>3465.1320000000001</v>
      </c>
      <c r="D34" s="34">
        <f>SUMIFS('הכנסות - תקציב 2018'!$E:$E,'הכנסות - תקציב 2018'!$A:$A,'טבלה 1-תקציב רגיל'!B34)/1000</f>
        <v>600</v>
      </c>
      <c r="E34" s="34">
        <f>SUMIFS('הכנסות - תקציב 2018'!$F:$F,'הכנסות - תקציב 2018'!$A:$A,'טבלה 1-תקציב רגיל'!B34)/1000</f>
        <v>0</v>
      </c>
      <c r="F34" s="34">
        <f>SUMIFS('הכנסות - תקציב 2018'!$G:$G,'הכנסות - תקציב 2018'!$A:$A,'טבלה 1-תקציב רגיל'!B34)/1000</f>
        <v>0</v>
      </c>
      <c r="G34" s="35">
        <v>0</v>
      </c>
      <c r="H34" s="35">
        <v>0</v>
      </c>
      <c r="I34" s="35">
        <f>F34*G34</f>
        <v>0</v>
      </c>
      <c r="J34" s="35">
        <f>J28+J30+J31</f>
        <v>0</v>
      </c>
      <c r="K34" s="34">
        <f>SUMIFS('הכנסות - תקציב 2018'!$H:$H,'הכנסות - תקציב 2018'!$A:$A,'טבלה 1-תקציב רגיל'!B34)/1000</f>
        <v>1750</v>
      </c>
    </row>
    <row r="35" spans="1:15" ht="15.75" thickBot="1" x14ac:dyDescent="0.3">
      <c r="A35" s="4"/>
      <c r="B35" s="5" t="s">
        <v>22</v>
      </c>
      <c r="C35" s="44">
        <f>C32+C34</f>
        <v>102105.86568999999</v>
      </c>
      <c r="D35" s="45">
        <f>D32+D34</f>
        <v>85047.554000000004</v>
      </c>
      <c r="E35" s="45">
        <f t="shared" ref="E35:K35" si="3">E32+E34</f>
        <v>64199.211129999996</v>
      </c>
      <c r="F35" s="45">
        <f t="shared" si="3"/>
        <v>76642.203120000006</v>
      </c>
      <c r="G35" s="45">
        <v>0</v>
      </c>
      <c r="H35" s="45">
        <f t="shared" si="3"/>
        <v>77299.3079047176</v>
      </c>
      <c r="I35" s="45">
        <f t="shared" si="3"/>
        <v>8065.892095282391</v>
      </c>
      <c r="J35" s="45">
        <f t="shared" si="3"/>
        <v>0</v>
      </c>
      <c r="K35" s="45">
        <f t="shared" si="3"/>
        <v>87115.199999999997</v>
      </c>
    </row>
    <row r="36" spans="1:15" ht="15.75" thickTop="1" x14ac:dyDescent="0.25">
      <c r="A36" s="4"/>
      <c r="B36" s="9" t="s">
        <v>23</v>
      </c>
      <c r="C36" s="40"/>
      <c r="D36" s="40"/>
      <c r="E36" s="40"/>
      <c r="F36" s="40"/>
      <c r="G36" s="41"/>
      <c r="H36" s="42"/>
      <c r="I36" s="42"/>
      <c r="J36" s="41"/>
      <c r="K36" s="42"/>
      <c r="L36" s="46"/>
      <c r="M36" s="85"/>
      <c r="N36" s="46"/>
    </row>
    <row r="37" spans="1:15" x14ac:dyDescent="0.25">
      <c r="A37" s="4">
        <v>61</v>
      </c>
      <c r="B37" s="5" t="s">
        <v>24</v>
      </c>
      <c r="C37" s="33">
        <f>SUMIFS('הוצאות - תקציב 2018'!$D:$D,'הוצאות - תקציב 2018'!$A:$A,'טבלה 1-תקציב רגיל'!B37)/1000</f>
        <v>9584.6741600000005</v>
      </c>
      <c r="D37" s="33">
        <f>SUMIFS('הוצאות - תקציב 2018'!$E:$E,'הוצאות - תקציב 2018'!$A:$A,'טבלה 1-תקציב רגיל'!B37)/1000</f>
        <v>10047.118</v>
      </c>
      <c r="E37" s="33">
        <f>SUMIFS('הוצאות - תקציב 2018'!$F:$F,'הוצאות - תקציב 2018'!$A:$A,'טבלה 1-תקציב רגיל'!B37)/1000</f>
        <v>7905.5080600000001</v>
      </c>
      <c r="F37" s="33">
        <f>SUMIFS('הוצאות - תקציב 2018'!$G:$G,'הוצאות - תקציב 2018'!$A:$A,'טבלה 1-תקציב רגיל'!B37)/1000</f>
        <v>9486.6096720000005</v>
      </c>
      <c r="G37" s="36">
        <v>2.1700000000000001E-2</v>
      </c>
      <c r="H37" s="35">
        <f>F37*(1+G37)</f>
        <v>9692.4691018824014</v>
      </c>
      <c r="I37" s="35">
        <f>K37-H37</f>
        <v>541.48397950079925</v>
      </c>
      <c r="J37" s="35"/>
      <c r="K37" s="33">
        <f>SUMIFS('הוצאות - תקציב 2018'!$I:$I,'הוצאות - תקציב 2018'!$A:$A,'טבלה 1-תקציב רגיל'!B37)/1000</f>
        <v>10233.953081383201</v>
      </c>
    </row>
    <row r="38" spans="1:15" x14ac:dyDescent="0.25">
      <c r="A38" s="4">
        <v>62</v>
      </c>
      <c r="B38" s="5" t="s">
        <v>25</v>
      </c>
      <c r="C38" s="33">
        <f>SUMIFS('הוצאות - תקציב 2018'!$D:$D,'הוצאות - תקציב 2018'!$A:$A,'טבלה 1-תקציב רגיל'!B38)/1000</f>
        <v>20827.472320000001</v>
      </c>
      <c r="D38" s="33">
        <f>SUMIFS('הוצאות - תקציב 2018'!$E:$E,'הוצאות - תקציב 2018'!$A:$A,'טבלה 1-תקציב רגיל'!B38)/1000</f>
        <v>10776.734</v>
      </c>
      <c r="E38" s="33">
        <f>SUMIFS('הוצאות - תקציב 2018'!$F:$F,'הוצאות - תקציב 2018'!$A:$A,'טבלה 1-תקציב רגיל'!B38)/1000</f>
        <v>7019.0972400000019</v>
      </c>
      <c r="F38" s="33">
        <f>SUMIFS('הוצאות - תקציב 2018'!$G:$G,'הוצאות - תקציב 2018'!$A:$A,'טבלה 1-תקציב רגיל'!B38)/1000</f>
        <v>8465.2500213333296</v>
      </c>
      <c r="G38" s="36">
        <v>0</v>
      </c>
      <c r="H38" s="35">
        <f>F38*(1+G38)</f>
        <v>8465.2500213333296</v>
      </c>
      <c r="I38" s="35">
        <f>K38-H38</f>
        <v>1274.1999786666711</v>
      </c>
      <c r="J38" s="35"/>
      <c r="K38" s="33">
        <f>SUMIFS('הוצאות - תקציב 2018'!$H:$H,'הוצאות - תקציב 2018'!$A:$A,'טבלה 1-תקציב רגיל'!B38)/1000</f>
        <v>9739.4500000000007</v>
      </c>
    </row>
    <row r="39" spans="1:15" x14ac:dyDescent="0.25">
      <c r="A39" s="4">
        <v>63</v>
      </c>
      <c r="B39" s="5" t="s">
        <v>3</v>
      </c>
      <c r="C39" s="33">
        <f>SUMIFS('הוצאות - תקציב 2018'!$D:$D,'הוצאות - תקציב 2018'!$A:$A,'טבלה 1-תקציב רגיל'!B39)/1000</f>
        <v>0</v>
      </c>
      <c r="D39" s="33">
        <f>SUMIFS('הוצאות - תקציב 2018'!$E:$E,'הוצאות - תקציב 2018'!$A:$A,'טבלה 1-תקציב רגיל'!B39)/1000</f>
        <v>0</v>
      </c>
      <c r="E39" s="33">
        <f>SUMIFS('הוצאות - תקציב 2018'!$F:$F,'הוצאות - תקציב 2018'!$A:$A,'טבלה 1-תקציב רגיל'!B39)/1000</f>
        <v>0</v>
      </c>
      <c r="F39" s="33">
        <f>SUMIFS('הוצאות - תקציב 2018'!$G:$G,'הוצאות - תקציב 2018'!$A:$A,'טבלה 1-תקציב רגיל'!B39)/1000</f>
        <v>0</v>
      </c>
      <c r="G39" s="36">
        <v>0</v>
      </c>
      <c r="H39" s="35">
        <f>F39*(1+G39)</f>
        <v>0</v>
      </c>
      <c r="I39" s="35">
        <f>K39-H39</f>
        <v>0</v>
      </c>
      <c r="J39" s="35"/>
      <c r="K39" s="33">
        <f>SUMIFS('הוצאות - תקציב 2018'!$H:$H,'הוצאות - תקציב 2018'!$A:$A,'טבלה 1-תקציב רגיל'!B39)/1000</f>
        <v>0</v>
      </c>
    </row>
    <row r="40" spans="1:15" x14ac:dyDescent="0.25">
      <c r="A40" s="4"/>
      <c r="B40" s="5" t="s">
        <v>26</v>
      </c>
      <c r="C40" s="47">
        <f t="shared" ref="C40:H40" si="4">SUM(C37:C39)</f>
        <v>30412.146480000003</v>
      </c>
      <c r="D40" s="48">
        <f t="shared" si="4"/>
        <v>20823.851999999999</v>
      </c>
      <c r="E40" s="48">
        <f t="shared" si="4"/>
        <v>14924.605300000003</v>
      </c>
      <c r="F40" s="48">
        <f t="shared" si="4"/>
        <v>17951.859693333332</v>
      </c>
      <c r="G40" s="48">
        <f t="shared" si="4"/>
        <v>2.1700000000000001E-2</v>
      </c>
      <c r="H40" s="48">
        <f t="shared" si="4"/>
        <v>18157.719123215731</v>
      </c>
      <c r="I40" s="48">
        <f>SUM(I37:I39)</f>
        <v>1815.6839581674703</v>
      </c>
      <c r="J40" s="48">
        <f>SUM(J37:J39)</f>
        <v>0</v>
      </c>
      <c r="K40" s="48">
        <f>SUM(K37:K39)</f>
        <v>19973.4030813832</v>
      </c>
    </row>
    <row r="41" spans="1:15" x14ac:dyDescent="0.25">
      <c r="A41" s="4"/>
      <c r="B41" s="5"/>
      <c r="C41" s="41"/>
      <c r="D41" s="41"/>
      <c r="E41" s="41"/>
      <c r="F41" s="41"/>
      <c r="G41" s="41"/>
      <c r="H41" s="41"/>
      <c r="I41" s="41"/>
      <c r="J41" s="41"/>
      <c r="K41" s="41"/>
    </row>
    <row r="42" spans="1:15" x14ac:dyDescent="0.25">
      <c r="A42" s="4">
        <v>64</v>
      </c>
      <c r="B42" s="5" t="s">
        <v>27</v>
      </c>
      <c r="C42" s="33">
        <f>SUMIFS('הוצאות - תקציב 2018'!$D:$D,'הוצאות - תקציב 2018'!$A:$A,'טבלה 1-תקציב רגיל'!B42)/1000</f>
        <v>23236.44784999999</v>
      </c>
      <c r="D42" s="33">
        <f>SUMIFS('הוצאות - תקציב 2018'!$E:$E,'הוצאות - תקציב 2018'!$A:$A,'טבלה 1-תקציב רגיל'!B42)/1000</f>
        <v>26398.35</v>
      </c>
      <c r="E42" s="33">
        <f>SUMIFS('הוצאות - תקציב 2018'!$F:$F,'הוצאות - תקציב 2018'!$A:$A,'טבלה 1-תקציב רגיל'!B42)/1000</f>
        <v>21505.214969999997</v>
      </c>
      <c r="F42" s="33">
        <f>SUMIFS('הוצאות - תקציב 2018'!$G:$G,'הוצאות - תקציב 2018'!$A:$A,'טבלה 1-תקציב רגיל'!B42)/1000</f>
        <v>25806.257963999997</v>
      </c>
      <c r="G42" s="36">
        <v>2.1700000000000001E-2</v>
      </c>
      <c r="H42" s="35">
        <f>F42*(1+G42)</f>
        <v>26366.253761818796</v>
      </c>
      <c r="I42" s="35">
        <f>K42-H42</f>
        <v>2944.3993832720735</v>
      </c>
      <c r="J42" s="35"/>
      <c r="K42" s="33">
        <f>SUMIFS('הוצאות - תקציב 2018'!$I:$I,'הוצאות - תקציב 2018'!$A:$A,'טבלה 1-תקציב רגיל'!B42)/1000</f>
        <v>29310.65314509087</v>
      </c>
      <c r="N42" s="49"/>
      <c r="O42" s="49"/>
    </row>
    <row r="43" spans="1:15" x14ac:dyDescent="0.25">
      <c r="A43" s="4">
        <v>65</v>
      </c>
      <c r="B43" s="5" t="s">
        <v>28</v>
      </c>
      <c r="C43" s="33">
        <f>SUMIFS('הוצאות - תקציב 2018'!$D:$D,'הוצאות - תקציב 2018'!$A:$A,'טבלה 1-תקציב רגיל'!B43)/1000</f>
        <v>12998.285919999997</v>
      </c>
      <c r="D43" s="33">
        <f>SUMIFS('הוצאות - תקציב 2018'!$E:$E,'הוצאות - תקציב 2018'!$A:$A,'טבלה 1-תקציב רגיל'!B43)/1000</f>
        <v>14148.439</v>
      </c>
      <c r="E43" s="33">
        <f>SUMIFS('הוצאות - תקציב 2018'!$F:$F,'הוצאות - תקציב 2018'!$A:$A,'טבלה 1-תקציב רגיל'!B43)/1000</f>
        <v>10933.246600000002</v>
      </c>
      <c r="F43" s="33">
        <f>SUMIFS('הוצאות - תקציב 2018'!$G:$G,'הוצאות - תקציב 2018'!$A:$A,'טבלה 1-תקציב רגיל'!B43)/1000</f>
        <v>12999.534320000004</v>
      </c>
      <c r="G43" s="36">
        <v>0</v>
      </c>
      <c r="H43" s="35">
        <f>F43*(1+G43)</f>
        <v>12999.534320000004</v>
      </c>
      <c r="I43" s="35">
        <f>K43-H43</f>
        <v>-384.5343200000043</v>
      </c>
      <c r="J43" s="35"/>
      <c r="K43" s="33">
        <f>SUMIFS('הוצאות - תקציב 2018'!$H:$H,'הוצאות - תקציב 2018'!$A:$A,'טבלה 1-תקציב רגיל'!B43)/1000</f>
        <v>12615</v>
      </c>
    </row>
    <row r="44" spans="1:15" x14ac:dyDescent="0.25">
      <c r="A44" s="4"/>
      <c r="B44" s="5" t="s">
        <v>29</v>
      </c>
      <c r="C44" s="47">
        <f t="shared" ref="C44:H44" si="5">SUM(C42:C43)</f>
        <v>36234.733769999984</v>
      </c>
      <c r="D44" s="48">
        <f t="shared" si="5"/>
        <v>40546.788999999997</v>
      </c>
      <c r="E44" s="48">
        <f t="shared" si="5"/>
        <v>32438.461569999999</v>
      </c>
      <c r="F44" s="48">
        <f t="shared" si="5"/>
        <v>38805.792284000003</v>
      </c>
      <c r="G44" s="48">
        <f t="shared" si="5"/>
        <v>2.1700000000000001E-2</v>
      </c>
      <c r="H44" s="48">
        <f t="shared" si="5"/>
        <v>39365.788081818799</v>
      </c>
      <c r="I44" s="48">
        <f>SUM(I42:I43)</f>
        <v>2559.8650632720692</v>
      </c>
      <c r="J44" s="48">
        <f>SUM(J42:J43)</f>
        <v>0</v>
      </c>
      <c r="K44" s="48">
        <f>SUM(K42:K43)</f>
        <v>41925.653145090866</v>
      </c>
      <c r="L44" s="110"/>
      <c r="M44" s="84"/>
    </row>
    <row r="45" spans="1:15" x14ac:dyDescent="0.25">
      <c r="A45" s="4"/>
      <c r="B45" s="5"/>
      <c r="C45" s="41"/>
      <c r="D45" s="41"/>
      <c r="E45" s="41"/>
      <c r="F45" s="41"/>
      <c r="G45" s="41"/>
      <c r="H45" s="41"/>
      <c r="I45" s="41"/>
      <c r="J45" s="41"/>
      <c r="K45" s="41"/>
    </row>
    <row r="46" spans="1:15" x14ac:dyDescent="0.25">
      <c r="A46" s="4">
        <v>66</v>
      </c>
      <c r="B46" s="5" t="s">
        <v>30</v>
      </c>
      <c r="C46" s="33">
        <f>SUMIFS('הוצאות - תקציב 2018'!$D:$D,'הוצאות - תקציב 2018'!$A:$A,'טבלה 1-תקציב רגיל'!B46)/1000</f>
        <v>3062.4286000000006</v>
      </c>
      <c r="D46" s="33">
        <f>SUMIFS('הוצאות - תקציב 2018'!$E:$E,'הוצאות - תקציב 2018'!$A:$A,'טבלה 1-תקציב רגיל'!B46)/1000</f>
        <v>3719.9009999999998</v>
      </c>
      <c r="E46" s="33">
        <f>SUMIFS('הוצאות - תקציב 2018'!$F:$F,'הוצאות - תקציב 2018'!$A:$A,'טבלה 1-תקציב רגיל'!B46)/1000</f>
        <v>2718.0705800000001</v>
      </c>
      <c r="F46" s="33">
        <f>SUMIFS('הוצאות - תקציב 2018'!$G:$G,'הוצאות - תקציב 2018'!$A:$A,'טבלה 1-תקציב רגיל'!B46)/1000</f>
        <v>3261.6846959999998</v>
      </c>
      <c r="G46" s="36">
        <v>2.1700000000000001E-2</v>
      </c>
      <c r="H46" s="35">
        <f>F46*(1+G46)</f>
        <v>3332.4632539032</v>
      </c>
      <c r="I46" s="35">
        <f>K46-H46</f>
        <v>475.88901344404076</v>
      </c>
      <c r="J46" s="35"/>
      <c r="K46" s="33">
        <f>SUMIFS('הוצאות - תקציב 2018'!$I:$I,'הוצאות - תקציב 2018'!$A:$A,'טבלה 1-תקציב רגיל'!B46)/1000</f>
        <v>3808.3522673472407</v>
      </c>
    </row>
    <row r="47" spans="1:15" x14ac:dyDescent="0.25">
      <c r="A47" s="4">
        <v>67</v>
      </c>
      <c r="B47" s="5" t="s">
        <v>31</v>
      </c>
      <c r="C47" s="33">
        <f>SUMIFS('הוצאות - תקציב 2018'!$D:$D,'הוצאות - תקציב 2018'!$A:$A,'טבלה 1-תקציב רגיל'!B47)/1000</f>
        <v>6933.0027800000007</v>
      </c>
      <c r="D47" s="33">
        <f>SUMIFS('הוצאות - תקציב 2018'!$E:$E,'הוצאות - תקציב 2018'!$A:$A,'טבלה 1-תקציב רגיל'!B47)/1000</f>
        <v>8073.2790000000005</v>
      </c>
      <c r="E47" s="33">
        <f>SUMIFS('הוצאות - תקציב 2018'!$F:$F,'הוצאות - תקציב 2018'!$A:$A,'טבלה 1-תקציב רגיל'!B47)/1000</f>
        <v>6056.2051500000007</v>
      </c>
      <c r="F47" s="33">
        <f>SUMIFS('הוצאות - תקציב 2018'!$G:$G,'הוצאות - תקציב 2018'!$A:$A,'טבלה 1-תקציב רגיל'!B47)/1000</f>
        <v>7267.4461799999999</v>
      </c>
      <c r="G47" s="36">
        <v>0</v>
      </c>
      <c r="H47" s="35">
        <f>F47*(1+G47)</f>
        <v>7267.4461799999999</v>
      </c>
      <c r="I47" s="35">
        <f>K47-H47</f>
        <v>678.85382000000027</v>
      </c>
      <c r="J47" s="35"/>
      <c r="K47" s="33">
        <f>SUMIFS('הוצאות - תקציב 2018'!$H:$H,'הוצאות - תקציב 2018'!$A:$A,'טבלה 1-תקציב רגיל'!B47)/1000</f>
        <v>7946.3</v>
      </c>
    </row>
    <row r="48" spans="1:15" x14ac:dyDescent="0.25">
      <c r="A48" s="4"/>
      <c r="B48" s="5" t="s">
        <v>32</v>
      </c>
      <c r="C48" s="47">
        <f t="shared" ref="C48:H48" si="6">SUM(C46:C47)</f>
        <v>9995.4313800000018</v>
      </c>
      <c r="D48" s="48">
        <f t="shared" si="6"/>
        <v>11793.18</v>
      </c>
      <c r="E48" s="48">
        <f t="shared" si="6"/>
        <v>8774.2757300000012</v>
      </c>
      <c r="F48" s="48">
        <f t="shared" si="6"/>
        <v>10529.130875999999</v>
      </c>
      <c r="G48" s="48">
        <f t="shared" si="6"/>
        <v>2.1700000000000001E-2</v>
      </c>
      <c r="H48" s="48">
        <f t="shared" si="6"/>
        <v>10599.9094339032</v>
      </c>
      <c r="I48" s="48">
        <f>SUM(I46:I47)</f>
        <v>1154.742833444041</v>
      </c>
      <c r="J48" s="48">
        <f>SUM(J46:J47)</f>
        <v>0</v>
      </c>
      <c r="K48" s="111">
        <f>SUM(K46:K47)</f>
        <v>11754.652267347241</v>
      </c>
      <c r="L48" s="112"/>
      <c r="M48" s="84"/>
    </row>
    <row r="49" spans="1:15" x14ac:dyDescent="0.25">
      <c r="A49" s="4"/>
      <c r="B49" s="5"/>
      <c r="C49" s="41"/>
      <c r="D49" s="41"/>
      <c r="E49" s="41"/>
      <c r="F49" s="41"/>
      <c r="G49" s="41"/>
      <c r="H49" s="41"/>
      <c r="I49" s="41"/>
      <c r="J49" s="41"/>
      <c r="K49" s="41"/>
    </row>
    <row r="50" spans="1:15" x14ac:dyDescent="0.25">
      <c r="A50" s="4">
        <v>68</v>
      </c>
      <c r="B50" s="5" t="s">
        <v>33</v>
      </c>
      <c r="C50" s="33">
        <f>SUMIFS('הוצאות - תקציב 2018'!$D:$D,'הוצאות - תקציב 2018'!$A:$A,'טבלה 1-תקציב רגיל'!B50)/1000</f>
        <v>0</v>
      </c>
      <c r="D50" s="33">
        <f>SUMIFS('הוצאות - תקציב 2018'!$E:$E,'הוצאות - תקציב 2018'!$A:$A,'טבלה 1-תקציב רגיל'!B50)/1000</f>
        <v>0</v>
      </c>
      <c r="E50" s="33">
        <f>SUMIFS('הוצאות - תקציב 2018'!$F:$F,'הוצאות - תקציב 2018'!$A:$A,'טבלה 1-תקציב רגיל'!B50)/1000</f>
        <v>0</v>
      </c>
      <c r="F50" s="33">
        <f>SUMIFS('הוצאות - תקציב 2018'!$G:$G,'הוצאות - תקציב 2018'!$A:$A,'טבלה 1-תקציב רגיל'!B50)/1000</f>
        <v>0</v>
      </c>
      <c r="G50" s="35">
        <v>0</v>
      </c>
      <c r="H50" s="35">
        <f>F50*(1+G50)</f>
        <v>0</v>
      </c>
      <c r="I50" s="35">
        <f>F50*G50</f>
        <v>0</v>
      </c>
      <c r="J50" s="35"/>
      <c r="K50" s="35">
        <v>1300</v>
      </c>
      <c r="L50" t="s">
        <v>57</v>
      </c>
    </row>
    <row r="51" spans="1:15" x14ac:dyDescent="0.25">
      <c r="A51" s="4">
        <v>69</v>
      </c>
      <c r="B51" s="5" t="s">
        <v>34</v>
      </c>
      <c r="C51" s="33">
        <f>SUMIFS('הוצאות - תקציב 2018'!$D:$D,'הוצאות - תקציב 2018'!$A:$A,'טבלה 1-תקציב רגיל'!B51)/1000</f>
        <v>2998.4263700000001</v>
      </c>
      <c r="D51" s="33">
        <f>SUMIFS('הוצאות - תקציב 2018'!$E:$E,'הוצאות - תקציב 2018'!$A:$A,'טבלה 1-תקציב רגיל'!B51)/1000</f>
        <v>4048.7330000000002</v>
      </c>
      <c r="E51" s="33">
        <f>SUMIFS('הוצאות - תקציב 2018'!$F:$F,'הוצאות - תקציב 2018'!$A:$A,'טבלה 1-תקציב רגיל'!B51)/1000</f>
        <v>3538.1619899999996</v>
      </c>
      <c r="F51" s="33">
        <f>SUMIFS('הוצאות - תקציב 2018'!$G:$G,'הוצאות - תקציב 2018'!$A:$A,'טבלה 1-תקציב רגיל'!B51)/1000</f>
        <v>4245.7943880000003</v>
      </c>
      <c r="G51" s="35">
        <v>0</v>
      </c>
      <c r="H51" s="35">
        <f>F51*(1+G51)</f>
        <v>4245.7943880000003</v>
      </c>
      <c r="I51" s="35">
        <f>K51-H51</f>
        <v>-634.79438800000025</v>
      </c>
      <c r="J51" s="35"/>
      <c r="K51" s="33">
        <v>3611</v>
      </c>
      <c r="L51" t="s">
        <v>57</v>
      </c>
      <c r="N51">
        <v>5011</v>
      </c>
      <c r="O51" t="s">
        <v>58</v>
      </c>
    </row>
    <row r="52" spans="1:15" x14ac:dyDescent="0.25">
      <c r="A52" s="4"/>
      <c r="B52" s="5" t="s">
        <v>35</v>
      </c>
      <c r="C52" s="47">
        <f t="shared" ref="C52:H52" si="7">SUM(C50:C51)</f>
        <v>2998.4263700000001</v>
      </c>
      <c r="D52" s="48">
        <f t="shared" si="7"/>
        <v>4048.7330000000002</v>
      </c>
      <c r="E52" s="48">
        <f t="shared" si="7"/>
        <v>3538.1619899999996</v>
      </c>
      <c r="F52" s="48">
        <f t="shared" si="7"/>
        <v>4245.7943880000003</v>
      </c>
      <c r="G52" s="48">
        <f t="shared" si="7"/>
        <v>0</v>
      </c>
      <c r="H52" s="48">
        <f t="shared" si="7"/>
        <v>4245.7943880000003</v>
      </c>
      <c r="I52" s="48">
        <f>SUM(I50:I51)</f>
        <v>-634.79438800000025</v>
      </c>
      <c r="J52" s="48">
        <f>SUM(J50:J51)</f>
        <v>0</v>
      </c>
      <c r="K52" s="48">
        <f>SUM(K50:K51)</f>
        <v>4911</v>
      </c>
      <c r="N52">
        <f>-325*4</f>
        <v>-1300</v>
      </c>
    </row>
    <row r="53" spans="1:15" x14ac:dyDescent="0.25">
      <c r="A53" s="4"/>
      <c r="B53" s="5"/>
      <c r="C53" s="41"/>
      <c r="D53" s="41"/>
      <c r="E53" s="41"/>
      <c r="F53" s="41"/>
      <c r="G53" s="41"/>
      <c r="H53" s="41"/>
      <c r="I53" s="41"/>
      <c r="J53" s="41"/>
      <c r="K53" s="41"/>
      <c r="N53">
        <f>SUM(N51:N52)</f>
        <v>3711</v>
      </c>
    </row>
    <row r="54" spans="1:15" x14ac:dyDescent="0.25">
      <c r="A54" s="4">
        <v>70</v>
      </c>
      <c r="B54" s="5" t="s">
        <v>36</v>
      </c>
      <c r="C54" s="33">
        <f>SUMIFS('הוצאות - תקציב 2018'!$D:$D,'הוצאות - תקציב 2018'!$A:$A,'טבלה 1-תקציב רגיל'!B54)/1000</f>
        <v>290.21109000000001</v>
      </c>
      <c r="D54" s="33">
        <f>SUMIFS('הוצאות - תקציב 2018'!$E:$E,'הוצאות - תקציב 2018'!$A:$A,'טבלה 1-תקציב רגיל'!B54)/1000</f>
        <v>535</v>
      </c>
      <c r="E54" s="33">
        <f>SUMIFS('הוצאות - תקציב 2018'!$F:$F,'הוצאות - תקציב 2018'!$A:$A,'טבלה 1-תקציב רגיל'!B54)/1000</f>
        <v>331.22226999999998</v>
      </c>
      <c r="F54" s="33">
        <f>SUMIFS('הוצאות - תקציב 2018'!$G:$G,'הוצאות - תקציב 2018'!$A:$A,'טבלה 1-תקציב רגיל'!B54)/1000</f>
        <v>397.466724</v>
      </c>
      <c r="G54" s="35">
        <v>0</v>
      </c>
      <c r="H54" s="35">
        <f>F54*(1+G54)</f>
        <v>397.466724</v>
      </c>
      <c r="I54" s="35">
        <f>K54-H54</f>
        <v>52.533276000000001</v>
      </c>
      <c r="J54" s="35"/>
      <c r="K54" s="33">
        <f>SUMIFS('הוצאות - תקציב 2018'!$H:$H,'הוצאות - תקציב 2018'!$A:$A,'טבלה 1-תקציב רגיל'!B54)/1000</f>
        <v>450</v>
      </c>
    </row>
    <row r="55" spans="1:15" ht="22.5" customHeight="1" x14ac:dyDescent="0.25">
      <c r="A55" s="4">
        <v>71</v>
      </c>
      <c r="B55" s="5" t="s">
        <v>37</v>
      </c>
      <c r="C55" s="33">
        <f>SUMIFS('הוצאות - תקציב 2018'!$D:$D,'הוצאות - תקציב 2018'!$A:$A,'טבלה 1-תקציב רגיל'!B55)/1000</f>
        <v>4257.54691</v>
      </c>
      <c r="D55" s="33">
        <f>SUMIFS('הוצאות - תקציב 2018'!$E:$E,'הוצאות - תקציב 2018'!$A:$A,'טבלה 1-תקציב רגיל'!B55)/1000</f>
        <v>1800</v>
      </c>
      <c r="E55" s="33">
        <f>SUMIFS('הוצאות - תקציב 2018'!$F:$F,'הוצאות - תקציב 2018'!$A:$A,'טבלה 1-תקציב רגיל'!B55)/1000</f>
        <v>870.22274000000004</v>
      </c>
      <c r="F55" s="33">
        <f>SUMIFS('הוצאות - תקציב 2018'!$G:$G,'הוצאות - תקציב 2018'!$A:$A,'טבלה 1-תקציב רגיל'!B55)/1000</f>
        <v>2444.267288</v>
      </c>
      <c r="G55" s="35">
        <v>0</v>
      </c>
      <c r="H55" s="35">
        <f>F55*(1+G55)</f>
        <v>2444.267288</v>
      </c>
      <c r="I55" s="35">
        <f>K55-H55</f>
        <v>-1594.267288</v>
      </c>
      <c r="J55" s="35"/>
      <c r="K55" s="33">
        <f>SUMIFS('הוצאות - תקציב 2018'!$H:$H,'הוצאות - תקציב 2018'!$A:$A,'טבלה 1-תקציב רגיל'!B55)/1000</f>
        <v>850</v>
      </c>
    </row>
    <row r="56" spans="1:15" x14ac:dyDescent="0.25">
      <c r="A56" s="4"/>
      <c r="B56" s="5"/>
      <c r="C56" s="40"/>
      <c r="D56" s="40"/>
      <c r="E56" s="40"/>
      <c r="F56" s="40"/>
      <c r="G56" s="50"/>
      <c r="H56" s="42"/>
      <c r="I56" s="42"/>
      <c r="J56" s="41"/>
      <c r="K56" s="42"/>
    </row>
    <row r="57" spans="1:15" ht="24" x14ac:dyDescent="0.25">
      <c r="A57" s="4"/>
      <c r="B57" s="8" t="s">
        <v>38</v>
      </c>
      <c r="C57" s="47">
        <f t="shared" ref="C57:H57" si="8">C40+C44+C48+C52+C54+C55</f>
        <v>84188.495999999985</v>
      </c>
      <c r="D57" s="48">
        <f t="shared" si="8"/>
        <v>79547.554000000004</v>
      </c>
      <c r="E57" s="48">
        <f t="shared" si="8"/>
        <v>60876.9496</v>
      </c>
      <c r="F57" s="48">
        <f t="shared" si="8"/>
        <v>74374.311253333333</v>
      </c>
      <c r="G57" s="48"/>
      <c r="H57" s="48">
        <f t="shared" si="8"/>
        <v>75210.945038937731</v>
      </c>
      <c r="I57" s="48">
        <f>I40+I44+I48+I52+I54+I55</f>
        <v>3353.7634548835804</v>
      </c>
      <c r="J57" s="48">
        <f>J40+J44+J48+J52+J54+J55</f>
        <v>0</v>
      </c>
      <c r="K57" s="48">
        <f>K40+K44+K48+K52+K54+K55</f>
        <v>79864.708493821308</v>
      </c>
    </row>
    <row r="58" spans="1:15" x14ac:dyDescent="0.25">
      <c r="A58" s="4"/>
      <c r="B58" s="8"/>
      <c r="C58" s="39"/>
      <c r="D58" s="39"/>
      <c r="E58" s="39"/>
      <c r="F58" s="39"/>
      <c r="G58" s="39"/>
      <c r="H58" s="39"/>
      <c r="I58" s="39"/>
      <c r="J58" s="39"/>
      <c r="K58" s="39"/>
    </row>
    <row r="59" spans="1:15" x14ac:dyDescent="0.25">
      <c r="A59" s="4">
        <v>72</v>
      </c>
      <c r="B59" s="5" t="s">
        <v>18</v>
      </c>
      <c r="C59" s="33">
        <f>SUMIFS('הוצאות - תקציב 2018'!$D:$D,'הוצאות - תקציב 2018'!$A:$A,'טבלה 1-תקציב רגיל'!B59)/1000</f>
        <v>5255.6480000000001</v>
      </c>
      <c r="D59" s="33">
        <f>SUMIFS('הוצאות - תקציב 2018'!$E:$E,'הוצאות - תקציב 2018'!$A:$A,'טבלה 1-תקציב רגיל'!B59)/1000</f>
        <v>5500</v>
      </c>
      <c r="E59" s="33">
        <f>SUMIFS('הוצאות - תקציב 2018'!$F:$F,'הוצאות - תקציב 2018'!$A:$A,'טבלה 1-תקציב רגיל'!B59)/1000</f>
        <v>0</v>
      </c>
      <c r="F59" s="33">
        <f>SUMIFS('הוצאות - תקציב 2018'!$G:$G,'הוצאות - תקציב 2018'!$A:$A,'טבלה 1-תקציב רגיל'!B59)/1000</f>
        <v>0</v>
      </c>
      <c r="G59" s="35">
        <v>0</v>
      </c>
      <c r="H59" s="35">
        <f>F59*(1+G59)</f>
        <v>0</v>
      </c>
      <c r="I59" s="35">
        <f>F59*G59</f>
        <v>0</v>
      </c>
      <c r="J59" s="35"/>
      <c r="K59" s="33">
        <f>SUMIFS('הוצאות - תקציב 2018'!$H:$H,'הוצאות - תקציב 2018'!$A:$A,'טבלה 1-תקציב רגיל'!B59)/1000</f>
        <v>5500</v>
      </c>
    </row>
    <row r="60" spans="1:15" x14ac:dyDescent="0.25">
      <c r="A60" s="4">
        <v>73</v>
      </c>
      <c r="B60" s="5" t="s">
        <v>39</v>
      </c>
      <c r="C60" s="33">
        <f>SUMIFS('הוצאות - תקציב 2018'!$D:$D,'הוצאות - תקציב 2018'!$A:$A,'טבלה 1-תקציב רגיל'!B60)/1000</f>
        <v>0</v>
      </c>
      <c r="D60" s="33">
        <f>SUMIFS('הוצאות - תקציב 2018'!$E:$E,'הוצאות - תקציב 2018'!$A:$A,'טבלה 1-תקציב רגיל'!B60)/1000</f>
        <v>0</v>
      </c>
      <c r="E60" s="33">
        <f>SUMIFS('הוצאות - תקציב 2018'!$F:$F,'הוצאות - תקציב 2018'!$A:$A,'טבלה 1-תקציב רגיל'!B60)/1000</f>
        <v>0</v>
      </c>
      <c r="F60" s="33">
        <f>SUMIFS('הוצאות - תקציב 2018'!$G:$G,'הוצאות - תקציב 2018'!$A:$A,'טבלה 1-תקציב רגיל'!B60)/1000</f>
        <v>0</v>
      </c>
      <c r="G60" s="35">
        <v>0</v>
      </c>
      <c r="H60" s="35">
        <f>F60*(1+G60)</f>
        <v>0</v>
      </c>
      <c r="I60" s="35">
        <f>F60*G60</f>
        <v>0</v>
      </c>
      <c r="J60" s="35"/>
      <c r="K60" s="33">
        <f>SUMIFS('הוצאות - תקציב 2018'!$H:$H,'הוצאות - תקציב 2018'!$A:$A,'טבלה 1-תקציב רגיל'!B60)/1000</f>
        <v>0</v>
      </c>
    </row>
    <row r="61" spans="1:15" x14ac:dyDescent="0.25">
      <c r="A61" s="4"/>
      <c r="B61" s="5" t="s">
        <v>40</v>
      </c>
      <c r="C61" s="47">
        <f>C57+C59+C60</f>
        <v>89444.143999999986</v>
      </c>
      <c r="D61" s="48">
        <f>D57+D59+D60</f>
        <v>85047.554000000004</v>
      </c>
      <c r="E61" s="48">
        <f>E57+E59+E60</f>
        <v>60876.9496</v>
      </c>
      <c r="F61" s="48">
        <f>F57+F59+F60</f>
        <v>74374.311253333333</v>
      </c>
      <c r="G61" s="48"/>
      <c r="H61" s="48">
        <f>H57+H59+H60</f>
        <v>75210.945038937731</v>
      </c>
      <c r="I61" s="48">
        <f>I57+I59+I60</f>
        <v>3353.7634548835804</v>
      </c>
      <c r="J61" s="48">
        <f>J57+J59+J60</f>
        <v>0</v>
      </c>
      <c r="K61" s="48">
        <f>K57+K59+K60</f>
        <v>85364.708493821308</v>
      </c>
    </row>
    <row r="62" spans="1:15" x14ac:dyDescent="0.25">
      <c r="A62" s="4"/>
      <c r="B62" s="5"/>
      <c r="C62" s="39"/>
      <c r="D62" s="41"/>
      <c r="E62" s="41"/>
      <c r="F62" s="41"/>
      <c r="G62" s="41"/>
      <c r="H62" s="41"/>
      <c r="I62" s="41"/>
      <c r="J62" s="41"/>
      <c r="K62" s="41"/>
    </row>
    <row r="63" spans="1:15" x14ac:dyDescent="0.25">
      <c r="A63" s="4">
        <v>74</v>
      </c>
      <c r="B63" s="5" t="s">
        <v>41</v>
      </c>
      <c r="C63" s="33">
        <f>SUMIFS('הוצאות - תקציב 2018'!$D:$D,'הוצאות - תקציב 2018'!$A:$A,'טבלה 1-תקציב רגיל'!B63)/1000</f>
        <v>0</v>
      </c>
      <c r="D63" s="33">
        <f>SUMIFS('הוצאות - תקציב 2018'!$E:$E,'הוצאות - תקציב 2018'!$A:$A,'טבלה 1-תקציב רגיל'!B63)/1000</f>
        <v>0</v>
      </c>
      <c r="E63" s="33">
        <f>SUMIFS('הוצאות - תקציב 2018'!$F:$F,'הוצאות - תקציב 2018'!$A:$A,'טבלה 1-תקציב רגיל'!B63)/1000</f>
        <v>0</v>
      </c>
      <c r="F63" s="33">
        <f>SUMIFS('הוצאות - תקציב 2018'!$G:$G,'הוצאות - תקציב 2018'!$A:$A,'טבלה 1-תקציב רגיל'!B63)/1000</f>
        <v>0</v>
      </c>
      <c r="G63" s="35">
        <v>0</v>
      </c>
      <c r="H63" s="35">
        <f>F63*(1+G63)</f>
        <v>0</v>
      </c>
      <c r="I63" s="35">
        <f>F63*G63</f>
        <v>0</v>
      </c>
      <c r="J63" s="35"/>
      <c r="K63" s="33">
        <f>SUMIFS('הוצאות - תקציב 2018'!$H:$H,'הוצאות - תקציב 2018'!$A:$A,'טבלה 1-תקציב רגיל'!B63)/1000</f>
        <v>1750</v>
      </c>
    </row>
    <row r="64" spans="1:15" ht="15.75" thickBot="1" x14ac:dyDescent="0.3">
      <c r="A64" s="4"/>
      <c r="B64" s="5" t="s">
        <v>42</v>
      </c>
      <c r="C64" s="44">
        <f t="shared" ref="C64:H64" si="9">C61+C63</f>
        <v>89444.143999999986</v>
      </c>
      <c r="D64" s="45">
        <f t="shared" si="9"/>
        <v>85047.554000000004</v>
      </c>
      <c r="E64" s="45">
        <f t="shared" si="9"/>
        <v>60876.9496</v>
      </c>
      <c r="F64" s="45">
        <f t="shared" si="9"/>
        <v>74374.311253333333</v>
      </c>
      <c r="G64" s="45">
        <f t="shared" si="9"/>
        <v>0</v>
      </c>
      <c r="H64" s="45">
        <f t="shared" si="9"/>
        <v>75210.945038937731</v>
      </c>
      <c r="I64" s="45">
        <f>I61+I63</f>
        <v>3353.7634548835804</v>
      </c>
      <c r="J64" s="45">
        <f>J61+J63</f>
        <v>0</v>
      </c>
      <c r="K64" s="45">
        <f>K61+K63</f>
        <v>87114.708493821308</v>
      </c>
    </row>
    <row r="65" spans="1:13" ht="15.75" thickTop="1" x14ac:dyDescent="0.25">
      <c r="A65" s="4"/>
      <c r="B65" s="5"/>
      <c r="C65" s="40"/>
      <c r="D65" s="40"/>
      <c r="E65" s="40"/>
      <c r="F65" s="40"/>
      <c r="G65" s="42"/>
      <c r="H65" s="42"/>
      <c r="I65" s="42"/>
      <c r="J65" s="41"/>
      <c r="K65" s="42"/>
    </row>
    <row r="66" spans="1:13" x14ac:dyDescent="0.25">
      <c r="A66" s="4"/>
      <c r="B66" s="5"/>
      <c r="C66" s="40"/>
      <c r="D66" s="40"/>
      <c r="E66" s="40"/>
      <c r="F66" s="40"/>
      <c r="G66" s="42"/>
      <c r="H66" s="42"/>
      <c r="I66" s="42"/>
      <c r="J66" s="41"/>
      <c r="K66" s="42"/>
    </row>
    <row r="67" spans="1:13" s="53" customFormat="1" x14ac:dyDescent="0.25">
      <c r="A67" s="10"/>
      <c r="B67" s="11" t="s">
        <v>43</v>
      </c>
      <c r="C67" s="51">
        <f>C35-C64</f>
        <v>12661.721690000006</v>
      </c>
      <c r="D67" s="52">
        <f>D35-D64</f>
        <v>0</v>
      </c>
      <c r="E67" s="52">
        <f>E35-E64</f>
        <v>3322.2615299999961</v>
      </c>
      <c r="F67" s="52">
        <f>F35-F64</f>
        <v>2267.8918666666723</v>
      </c>
      <c r="G67" s="52"/>
      <c r="H67" s="52">
        <f>H35-H64</f>
        <v>2088.362865779869</v>
      </c>
      <c r="I67" s="52">
        <f>I35-I64</f>
        <v>4712.1286403988106</v>
      </c>
      <c r="J67" s="52"/>
      <c r="K67" s="52">
        <f>K35-K64</f>
        <v>0.49150617868872359</v>
      </c>
      <c r="M67" s="86"/>
    </row>
    <row r="68" spans="1:13" ht="15.75" x14ac:dyDescent="0.25">
      <c r="A68" s="1"/>
      <c r="B68" s="54"/>
      <c r="C68" s="55"/>
      <c r="D68" s="56"/>
      <c r="E68" s="55"/>
      <c r="F68" s="55"/>
      <c r="G68" s="57"/>
      <c r="H68" s="58"/>
      <c r="I68" s="58"/>
      <c r="J68" s="59"/>
      <c r="K68" s="60"/>
    </row>
    <row r="69" spans="1:13" ht="15.75" x14ac:dyDescent="0.25">
      <c r="A69" s="1"/>
      <c r="B69" s="54"/>
      <c r="C69" s="55"/>
      <c r="D69" s="56"/>
      <c r="E69" s="55"/>
      <c r="F69" s="55"/>
      <c r="G69" s="57"/>
      <c r="H69" s="58"/>
      <c r="I69" s="58"/>
      <c r="J69" s="59"/>
      <c r="K69" s="60"/>
    </row>
    <row r="70" spans="1:13" ht="15.75" x14ac:dyDescent="0.25">
      <c r="A70" s="1"/>
      <c r="B70" s="54" t="s">
        <v>59</v>
      </c>
      <c r="C70" s="55">
        <f>C37+C42+C46</f>
        <v>35883.550609999991</v>
      </c>
      <c r="D70" s="61">
        <f>D37+D42+D46</f>
        <v>40165.368999999999</v>
      </c>
      <c r="E70" s="55">
        <f>E37+E42+E46</f>
        <v>32128.793609999997</v>
      </c>
      <c r="F70" s="55">
        <f>F37+F42+F46</f>
        <v>38554.552331999992</v>
      </c>
      <c r="G70" s="58"/>
      <c r="H70" s="58">
        <f>H37+H42+H46</f>
        <v>39391.186117604404</v>
      </c>
      <c r="I70" s="58"/>
      <c r="J70" s="59"/>
      <c r="K70" s="62">
        <f>K37+K42+K46</f>
        <v>43352.958493821308</v>
      </c>
      <c r="L70" s="63"/>
    </row>
    <row r="71" spans="1:13" ht="15.75" x14ac:dyDescent="0.25">
      <c r="A71" s="1"/>
      <c r="B71" s="1"/>
      <c r="C71" s="13"/>
      <c r="D71" s="64"/>
      <c r="E71" s="13"/>
      <c r="F71" s="13"/>
      <c r="G71" s="64"/>
      <c r="H71" s="65"/>
      <c r="I71" s="64"/>
      <c r="J71" s="59"/>
      <c r="K71" s="15"/>
    </row>
    <row r="72" spans="1:13" ht="15.75" x14ac:dyDescent="0.25">
      <c r="A72" s="1"/>
      <c r="B72" s="1" t="s">
        <v>60</v>
      </c>
      <c r="C72" s="66">
        <f>C70/(C64-C59)</f>
        <v>0.42622866917589308</v>
      </c>
      <c r="D72" s="66">
        <f>D70/(D64-D59)</f>
        <v>0.50492274093053824</v>
      </c>
      <c r="E72" s="66">
        <f>E70/(E64-E59)</f>
        <v>0.52776615486003253</v>
      </c>
      <c r="F72" s="66">
        <f>F70/(F64-F59)</f>
        <v>0.51838533604265202</v>
      </c>
      <c r="G72" s="66"/>
      <c r="H72" s="66">
        <f>H70/(H64-H59)</f>
        <v>0.52374273581073938</v>
      </c>
      <c r="I72" s="66"/>
      <c r="J72" s="59"/>
      <c r="K72" s="67">
        <f>K70/(K64-K59)</f>
        <v>0.53119050835185389</v>
      </c>
    </row>
    <row r="73" spans="1:13" ht="15.75" x14ac:dyDescent="0.25">
      <c r="A73" s="1"/>
      <c r="B73" s="1"/>
      <c r="C73" s="13"/>
      <c r="D73" s="64"/>
      <c r="E73" s="13"/>
      <c r="F73" s="13"/>
      <c r="G73" s="64"/>
      <c r="H73" s="65"/>
      <c r="I73" s="64"/>
      <c r="J73" s="59"/>
      <c r="K73" s="15"/>
    </row>
    <row r="74" spans="1:13" ht="15.75" x14ac:dyDescent="0.25">
      <c r="A74" s="1"/>
      <c r="B74" s="1" t="s">
        <v>61</v>
      </c>
      <c r="C74" s="68">
        <f>C52/(C64-C59)</f>
        <v>3.5615630548857892E-2</v>
      </c>
      <c r="D74" s="68">
        <f>D52/(D64-D59)</f>
        <v>5.0897014382114122E-2</v>
      </c>
      <c r="E74" s="68">
        <f>E52/(E64-E59)</f>
        <v>5.8119896171670196E-2</v>
      </c>
      <c r="F74" s="68">
        <f>F52/(F64-F59)</f>
        <v>5.7086839749520515E-2</v>
      </c>
      <c r="G74" s="68"/>
      <c r="H74" s="68">
        <f>H52/(H64-H59)</f>
        <v>5.6451815434600573E-2</v>
      </c>
      <c r="I74" s="68"/>
      <c r="J74" s="59"/>
      <c r="K74" s="67">
        <f>K52/(K64-K59)</f>
        <v>6.017297728107171E-2</v>
      </c>
    </row>
    <row r="75" spans="1:13" ht="15.75" x14ac:dyDescent="0.25">
      <c r="A75" s="1"/>
      <c r="B75" s="1"/>
      <c r="C75" s="13"/>
      <c r="D75" s="64"/>
      <c r="E75" s="13"/>
      <c r="F75" s="13"/>
      <c r="G75" s="64"/>
      <c r="H75" s="65"/>
      <c r="I75" s="64"/>
      <c r="J75" s="59"/>
      <c r="K75" s="15"/>
    </row>
    <row r="76" spans="1:13" ht="15.75" x14ac:dyDescent="0.25">
      <c r="A76" s="1"/>
      <c r="B76" s="1"/>
      <c r="C76" s="13"/>
      <c r="D76" s="64"/>
      <c r="E76" s="13"/>
      <c r="F76" s="13"/>
      <c r="G76" s="64"/>
      <c r="H76" s="65"/>
      <c r="I76" s="64"/>
      <c r="J76" s="59"/>
      <c r="K76" s="15"/>
    </row>
    <row r="77" spans="1:13" ht="15.75" x14ac:dyDescent="0.25">
      <c r="A77" s="1"/>
      <c r="B77" s="1"/>
      <c r="C77" s="13"/>
      <c r="D77" s="64"/>
      <c r="E77" s="13"/>
      <c r="F77" s="13"/>
      <c r="G77" s="64"/>
      <c r="H77" s="65"/>
      <c r="I77" s="64"/>
      <c r="J77" s="59"/>
      <c r="K77" s="15"/>
    </row>
    <row r="78" spans="1:13" ht="15.75" x14ac:dyDescent="0.25">
      <c r="A78" s="1"/>
      <c r="B78" s="1"/>
      <c r="C78" s="13"/>
      <c r="D78" s="64"/>
      <c r="E78" s="13"/>
      <c r="F78" s="13"/>
      <c r="G78" s="64"/>
      <c r="H78" s="65"/>
      <c r="I78" s="64"/>
      <c r="J78" s="59"/>
      <c r="K78" s="15"/>
    </row>
  </sheetData>
  <mergeCells count="3">
    <mergeCell ref="A2:K2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6"/>
  <sheetViews>
    <sheetView rightToLeft="1" workbookViewId="0">
      <pane ySplit="1" topLeftCell="A71" activePane="bottomLeft" state="frozen"/>
      <selection pane="bottomLeft" activeCell="D77" sqref="D77"/>
    </sheetView>
  </sheetViews>
  <sheetFormatPr defaultColWidth="9" defaultRowHeight="15" x14ac:dyDescent="0.25"/>
  <cols>
    <col min="1" max="1" width="9" style="74" customWidth="1"/>
    <col min="2" max="2" width="10.85546875" style="74" bestFit="1" customWidth="1"/>
    <col min="3" max="3" width="33.140625" style="74" bestFit="1" customWidth="1"/>
    <col min="4" max="4" width="14.42578125" style="104" bestFit="1" customWidth="1"/>
    <col min="5" max="5" width="13.42578125" style="104" bestFit="1" customWidth="1"/>
    <col min="6" max="6" width="17.5703125" style="104" bestFit="1" customWidth="1"/>
    <col min="7" max="8" width="13.5703125" style="104" bestFit="1" customWidth="1"/>
    <col min="9" max="16384" width="9" style="74"/>
  </cols>
  <sheetData>
    <row r="1" spans="1:10" x14ac:dyDescent="0.25">
      <c r="B1" s="72" t="s">
        <v>62</v>
      </c>
      <c r="C1" s="72" t="s">
        <v>63</v>
      </c>
      <c r="D1" s="73" t="s">
        <v>48</v>
      </c>
      <c r="E1" s="73" t="s">
        <v>262</v>
      </c>
      <c r="F1" s="102" t="s">
        <v>263</v>
      </c>
      <c r="G1" s="73" t="s">
        <v>264</v>
      </c>
      <c r="H1" s="73" t="s">
        <v>265</v>
      </c>
    </row>
    <row r="2" spans="1:10" x14ac:dyDescent="0.25">
      <c r="A2" s="80" t="s">
        <v>2</v>
      </c>
      <c r="B2" s="72">
        <v>1111100100</v>
      </c>
      <c r="C2" s="72" t="s">
        <v>64</v>
      </c>
      <c r="D2" s="73">
        <v>12223225.1</v>
      </c>
      <c r="E2" s="73">
        <v>9538872</v>
      </c>
      <c r="F2" s="73">
        <v>10564560.609999999</v>
      </c>
      <c r="G2" s="73">
        <f>F2/10*12</f>
        <v>12677472.732000001</v>
      </c>
      <c r="H2" s="73">
        <f>12850000-850000+850000+104000</f>
        <v>12954000</v>
      </c>
    </row>
    <row r="3" spans="1:10" x14ac:dyDescent="0.25">
      <c r="A3" s="80" t="s">
        <v>2</v>
      </c>
      <c r="B3" s="72">
        <v>1111200100</v>
      </c>
      <c r="C3" s="72" t="s">
        <v>65</v>
      </c>
      <c r="D3" s="73">
        <v>8833.2000000000007</v>
      </c>
      <c r="E3" s="73">
        <v>3196070</v>
      </c>
      <c r="F3" s="73">
        <v>0</v>
      </c>
      <c r="G3" s="73">
        <f t="shared" ref="G3:G66" si="0">F3/10*12</f>
        <v>0</v>
      </c>
      <c r="H3" s="73">
        <v>0</v>
      </c>
    </row>
    <row r="4" spans="1:10" x14ac:dyDescent="0.25">
      <c r="A4" s="80" t="s">
        <v>2</v>
      </c>
      <c r="B4" s="72">
        <v>1111210100</v>
      </c>
      <c r="C4" s="72" t="s">
        <v>66</v>
      </c>
      <c r="D4" s="73">
        <v>237446.2</v>
      </c>
      <c r="E4" s="73">
        <v>0</v>
      </c>
      <c r="F4" s="73">
        <v>0</v>
      </c>
      <c r="G4" s="73">
        <f t="shared" si="0"/>
        <v>0</v>
      </c>
      <c r="H4" s="73">
        <v>0</v>
      </c>
    </row>
    <row r="5" spans="1:10" x14ac:dyDescent="0.25">
      <c r="A5" s="80" t="s">
        <v>18</v>
      </c>
      <c r="B5" s="72">
        <v>1111300100</v>
      </c>
      <c r="C5" s="72" t="s">
        <v>18</v>
      </c>
      <c r="D5" s="73">
        <v>5255648</v>
      </c>
      <c r="E5" s="73">
        <v>5500000</v>
      </c>
      <c r="F5" s="73">
        <v>0</v>
      </c>
      <c r="G5" s="73">
        <f t="shared" si="0"/>
        <v>0</v>
      </c>
      <c r="H5" s="73">
        <v>5500000</v>
      </c>
    </row>
    <row r="6" spans="1:10" x14ac:dyDescent="0.25">
      <c r="A6" s="72"/>
      <c r="B6" s="72">
        <v>1112900100</v>
      </c>
      <c r="C6" s="72" t="s">
        <v>67</v>
      </c>
      <c r="D6" s="73">
        <v>0</v>
      </c>
      <c r="E6" s="73">
        <v>0</v>
      </c>
      <c r="F6" s="73">
        <v>2299</v>
      </c>
      <c r="G6" s="73">
        <f t="shared" si="0"/>
        <v>2758.8</v>
      </c>
      <c r="H6" s="73">
        <v>0</v>
      </c>
    </row>
    <row r="7" spans="1:10" x14ac:dyDescent="0.25">
      <c r="A7" s="80" t="s">
        <v>6</v>
      </c>
      <c r="B7" s="72">
        <v>1120000230</v>
      </c>
      <c r="C7" s="72" t="s">
        <v>68</v>
      </c>
      <c r="D7" s="73">
        <v>62465</v>
      </c>
      <c r="E7" s="73">
        <v>62000</v>
      </c>
      <c r="F7" s="73">
        <v>53432</v>
      </c>
      <c r="G7" s="73">
        <f t="shared" si="0"/>
        <v>64118.399999999994</v>
      </c>
      <c r="H7" s="73">
        <v>65000</v>
      </c>
    </row>
    <row r="8" spans="1:10" x14ac:dyDescent="0.25">
      <c r="A8" s="80" t="s">
        <v>6</v>
      </c>
      <c r="B8" s="72">
        <v>1154000730</v>
      </c>
      <c r="C8" s="72" t="s">
        <v>69</v>
      </c>
      <c r="D8" s="73">
        <v>95452</v>
      </c>
      <c r="E8" s="73">
        <v>0</v>
      </c>
      <c r="F8" s="73">
        <v>111361</v>
      </c>
      <c r="G8" s="73">
        <f t="shared" si="0"/>
        <v>133633.20000000001</v>
      </c>
      <c r="H8" s="73">
        <v>135000</v>
      </c>
    </row>
    <row r="9" spans="1:10" x14ac:dyDescent="0.25">
      <c r="A9" s="80" t="s">
        <v>11</v>
      </c>
      <c r="B9" s="72">
        <v>1191000910</v>
      </c>
      <c r="C9" s="72" t="s">
        <v>11</v>
      </c>
      <c r="D9" s="73">
        <v>16490484</v>
      </c>
      <c r="E9" s="73">
        <v>20300652</v>
      </c>
      <c r="F9" s="73">
        <v>17144503.239999998</v>
      </c>
      <c r="G9" s="73">
        <v>20301000</v>
      </c>
      <c r="H9" s="73">
        <f>20531000-1514000*0.5</f>
        <v>19774000</v>
      </c>
      <c r="J9" s="74" t="s">
        <v>501</v>
      </c>
    </row>
    <row r="10" spans="1:10" x14ac:dyDescent="0.25">
      <c r="A10" s="80" t="s">
        <v>12</v>
      </c>
      <c r="B10" s="72">
        <v>1191000916</v>
      </c>
      <c r="C10" s="72" t="s">
        <v>70</v>
      </c>
      <c r="D10" s="73">
        <v>88003</v>
      </c>
      <c r="E10" s="73">
        <v>83000</v>
      </c>
      <c r="F10" s="73">
        <v>0</v>
      </c>
      <c r="G10" s="73">
        <v>83000</v>
      </c>
      <c r="H10" s="73">
        <v>83000</v>
      </c>
      <c r="J10" s="74" t="s">
        <v>502</v>
      </c>
    </row>
    <row r="11" spans="1:10" x14ac:dyDescent="0.25">
      <c r="A11" s="5" t="s">
        <v>21</v>
      </c>
      <c r="B11" s="72">
        <v>1191000917</v>
      </c>
      <c r="C11" s="72" t="s">
        <v>71</v>
      </c>
      <c r="D11" s="73">
        <v>3465132</v>
      </c>
      <c r="E11" s="73">
        <v>0</v>
      </c>
      <c r="F11" s="73">
        <v>0</v>
      </c>
      <c r="G11" s="73">
        <f t="shared" si="0"/>
        <v>0</v>
      </c>
      <c r="H11" s="73">
        <f>757000-7000</f>
        <v>750000</v>
      </c>
      <c r="J11" s="74" t="s">
        <v>503</v>
      </c>
    </row>
    <row r="12" spans="1:10" x14ac:dyDescent="0.25">
      <c r="A12" s="80" t="s">
        <v>21</v>
      </c>
      <c r="B12" s="72">
        <v>1193001910</v>
      </c>
      <c r="C12" s="75" t="s">
        <v>72</v>
      </c>
      <c r="D12" s="73">
        <v>0</v>
      </c>
      <c r="E12" s="73">
        <v>600000</v>
      </c>
      <c r="F12" s="73">
        <v>0</v>
      </c>
      <c r="G12" s="73">
        <f t="shared" si="0"/>
        <v>0</v>
      </c>
      <c r="H12" s="73">
        <v>1000000</v>
      </c>
      <c r="J12" s="74" t="s">
        <v>504</v>
      </c>
    </row>
    <row r="13" spans="1:10" x14ac:dyDescent="0.25">
      <c r="A13" s="80" t="s">
        <v>6</v>
      </c>
      <c r="B13" s="72">
        <v>1211000210</v>
      </c>
      <c r="C13" s="72" t="s">
        <v>73</v>
      </c>
      <c r="D13" s="73">
        <v>17978</v>
      </c>
      <c r="E13" s="73">
        <v>18340</v>
      </c>
      <c r="F13" s="73">
        <v>16592</v>
      </c>
      <c r="G13" s="73">
        <f t="shared" si="0"/>
        <v>19910.400000000001</v>
      </c>
      <c r="H13" s="73">
        <v>20000</v>
      </c>
    </row>
    <row r="14" spans="1:10" x14ac:dyDescent="0.25">
      <c r="A14" s="80" t="s">
        <v>6</v>
      </c>
      <c r="B14" s="72">
        <v>1212300620</v>
      </c>
      <c r="C14" s="72" t="s">
        <v>74</v>
      </c>
      <c r="D14" s="73">
        <v>0</v>
      </c>
      <c r="E14" s="73">
        <v>0</v>
      </c>
      <c r="F14" s="73">
        <v>1800</v>
      </c>
      <c r="G14" s="73">
        <f t="shared" si="0"/>
        <v>2160</v>
      </c>
      <c r="H14" s="73">
        <v>3000</v>
      </c>
    </row>
    <row r="15" spans="1:10" x14ac:dyDescent="0.25">
      <c r="A15" s="80" t="s">
        <v>6</v>
      </c>
      <c r="B15" s="72">
        <v>1212300690</v>
      </c>
      <c r="C15" s="72" t="s">
        <v>75</v>
      </c>
      <c r="D15" s="73">
        <v>72941.399999999994</v>
      </c>
      <c r="E15" s="73">
        <v>79274</v>
      </c>
      <c r="F15" s="73">
        <v>0</v>
      </c>
      <c r="G15" s="73">
        <f t="shared" si="0"/>
        <v>0</v>
      </c>
      <c r="H15" s="73">
        <v>72000</v>
      </c>
    </row>
    <row r="16" spans="1:10" x14ac:dyDescent="0.25">
      <c r="A16" s="80" t="s">
        <v>6</v>
      </c>
      <c r="B16" s="72">
        <v>1214200220</v>
      </c>
      <c r="C16" s="72" t="s">
        <v>76</v>
      </c>
      <c r="D16" s="73">
        <v>4086</v>
      </c>
      <c r="E16" s="73">
        <v>23826</v>
      </c>
      <c r="F16" s="73">
        <v>27515</v>
      </c>
      <c r="G16" s="73">
        <f t="shared" si="0"/>
        <v>33018</v>
      </c>
      <c r="H16" s="73">
        <v>33000</v>
      </c>
    </row>
    <row r="17" spans="1:8" x14ac:dyDescent="0.25">
      <c r="A17" s="80" t="s">
        <v>6</v>
      </c>
      <c r="B17" s="72">
        <v>1214300290</v>
      </c>
      <c r="C17" s="72" t="s">
        <v>77</v>
      </c>
      <c r="D17" s="73">
        <v>920</v>
      </c>
      <c r="E17" s="73">
        <v>1200</v>
      </c>
      <c r="F17" s="73">
        <v>620</v>
      </c>
      <c r="G17" s="73">
        <f t="shared" si="0"/>
        <v>744</v>
      </c>
      <c r="H17" s="73">
        <v>1000</v>
      </c>
    </row>
    <row r="18" spans="1:8" x14ac:dyDescent="0.25">
      <c r="A18" s="81" t="s">
        <v>10</v>
      </c>
      <c r="B18" s="72">
        <v>1232000990</v>
      </c>
      <c r="C18" s="72" t="s">
        <v>78</v>
      </c>
      <c r="D18" s="73">
        <v>30147</v>
      </c>
      <c r="E18" s="73">
        <v>0</v>
      </c>
      <c r="F18" s="73">
        <v>0</v>
      </c>
      <c r="G18" s="73">
        <f t="shared" si="0"/>
        <v>0</v>
      </c>
      <c r="H18" s="73">
        <v>30000</v>
      </c>
    </row>
    <row r="19" spans="1:8" x14ac:dyDescent="0.25">
      <c r="A19" s="80" t="s">
        <v>6</v>
      </c>
      <c r="B19" s="72">
        <v>1233100210</v>
      </c>
      <c r="C19" s="72" t="s">
        <v>79</v>
      </c>
      <c r="D19" s="73">
        <v>226639</v>
      </c>
      <c r="E19" s="73">
        <v>193518</v>
      </c>
      <c r="F19" s="73">
        <v>21114</v>
      </c>
      <c r="G19" s="73">
        <f t="shared" si="0"/>
        <v>25336.800000000003</v>
      </c>
      <c r="H19" s="105">
        <v>200000</v>
      </c>
    </row>
    <row r="20" spans="1:8" x14ac:dyDescent="0.25">
      <c r="A20" s="80" t="s">
        <v>6</v>
      </c>
      <c r="B20" s="72">
        <v>1233400310</v>
      </c>
      <c r="C20" s="72" t="s">
        <v>80</v>
      </c>
      <c r="D20" s="73">
        <v>0</v>
      </c>
      <c r="E20" s="73">
        <v>400000</v>
      </c>
      <c r="F20" s="73">
        <v>0</v>
      </c>
      <c r="G20" s="73">
        <f t="shared" si="0"/>
        <v>0</v>
      </c>
      <c r="H20" s="105">
        <v>400000</v>
      </c>
    </row>
    <row r="21" spans="1:8" x14ac:dyDescent="0.25">
      <c r="A21" s="80" t="s">
        <v>6</v>
      </c>
      <c r="B21" s="72">
        <v>1233500310</v>
      </c>
      <c r="C21" s="72" t="s">
        <v>81</v>
      </c>
      <c r="D21" s="73">
        <v>2110</v>
      </c>
      <c r="E21" s="73">
        <v>0</v>
      </c>
      <c r="F21" s="73">
        <v>31178</v>
      </c>
      <c r="G21" s="73">
        <f t="shared" si="0"/>
        <v>37413.600000000006</v>
      </c>
      <c r="H21" s="105">
        <v>30000</v>
      </c>
    </row>
    <row r="22" spans="1:8" x14ac:dyDescent="0.25">
      <c r="A22" s="80" t="s">
        <v>6</v>
      </c>
      <c r="B22" s="72">
        <v>1242200240</v>
      </c>
      <c r="C22" s="72" t="s">
        <v>82</v>
      </c>
      <c r="D22" s="73">
        <v>-9208.2000000000007</v>
      </c>
      <c r="E22" s="73">
        <v>0</v>
      </c>
      <c r="F22" s="73">
        <v>7600</v>
      </c>
      <c r="G22" s="73">
        <f t="shared" si="0"/>
        <v>9120</v>
      </c>
      <c r="H22" s="73">
        <v>8000</v>
      </c>
    </row>
    <row r="23" spans="1:8" x14ac:dyDescent="0.25">
      <c r="A23" s="80" t="s">
        <v>6</v>
      </c>
      <c r="B23" s="72">
        <v>1243000240</v>
      </c>
      <c r="C23" s="72" t="s">
        <v>83</v>
      </c>
      <c r="D23" s="73">
        <v>0</v>
      </c>
      <c r="E23" s="73">
        <v>0</v>
      </c>
      <c r="F23" s="73">
        <v>7585</v>
      </c>
      <c r="G23" s="73">
        <f t="shared" si="0"/>
        <v>9102</v>
      </c>
      <c r="H23" s="73">
        <v>8000</v>
      </c>
    </row>
    <row r="24" spans="1:8" x14ac:dyDescent="0.25">
      <c r="A24" s="81" t="s">
        <v>10</v>
      </c>
      <c r="B24" s="72">
        <v>1244001990</v>
      </c>
      <c r="C24" s="72" t="s">
        <v>84</v>
      </c>
      <c r="D24" s="73">
        <v>0</v>
      </c>
      <c r="E24" s="73">
        <v>0</v>
      </c>
      <c r="F24" s="73">
        <v>15664</v>
      </c>
      <c r="G24" s="73">
        <f t="shared" si="0"/>
        <v>18796.800000000003</v>
      </c>
      <c r="H24" s="73">
        <v>17000</v>
      </c>
    </row>
    <row r="25" spans="1:8" x14ac:dyDescent="0.25">
      <c r="A25" s="80" t="s">
        <v>6</v>
      </c>
      <c r="B25" s="72">
        <v>1244400220</v>
      </c>
      <c r="C25" s="72" t="s">
        <v>85</v>
      </c>
      <c r="D25" s="73">
        <v>14738.05</v>
      </c>
      <c r="E25" s="73">
        <v>13000</v>
      </c>
      <c r="F25" s="73">
        <v>2027.8</v>
      </c>
      <c r="G25" s="73">
        <f t="shared" si="0"/>
        <v>2433.36</v>
      </c>
      <c r="H25" s="73">
        <v>14000</v>
      </c>
    </row>
    <row r="26" spans="1:8" x14ac:dyDescent="0.25">
      <c r="A26" s="80" t="s">
        <v>6</v>
      </c>
      <c r="B26" s="72">
        <v>1267000540</v>
      </c>
      <c r="C26" s="72" t="s">
        <v>86</v>
      </c>
      <c r="D26" s="73">
        <v>0</v>
      </c>
      <c r="E26" s="73">
        <v>0</v>
      </c>
      <c r="F26" s="73">
        <v>4698.49</v>
      </c>
      <c r="G26" s="73">
        <f t="shared" si="0"/>
        <v>5638.1880000000001</v>
      </c>
      <c r="H26" s="73">
        <v>0</v>
      </c>
    </row>
    <row r="27" spans="1:8" x14ac:dyDescent="0.25">
      <c r="A27" s="80" t="s">
        <v>6</v>
      </c>
      <c r="B27" s="72">
        <v>1269000210</v>
      </c>
      <c r="C27" s="72" t="s">
        <v>87</v>
      </c>
      <c r="D27" s="73">
        <v>5992.08</v>
      </c>
      <c r="E27" s="73">
        <v>6000</v>
      </c>
      <c r="F27" s="73">
        <v>0</v>
      </c>
      <c r="G27" s="73">
        <f t="shared" si="0"/>
        <v>0</v>
      </c>
      <c r="H27" s="73">
        <v>0</v>
      </c>
    </row>
    <row r="28" spans="1:8" x14ac:dyDescent="0.25">
      <c r="A28" s="80" t="s">
        <v>6</v>
      </c>
      <c r="B28" s="72">
        <v>1269000410</v>
      </c>
      <c r="C28" s="72" t="s">
        <v>88</v>
      </c>
      <c r="D28" s="73">
        <v>15477.92</v>
      </c>
      <c r="E28" s="73">
        <v>10000</v>
      </c>
      <c r="F28" s="73">
        <v>500</v>
      </c>
      <c r="G28" s="73">
        <f t="shared" si="0"/>
        <v>600</v>
      </c>
      <c r="H28" s="73">
        <v>2000</v>
      </c>
    </row>
    <row r="29" spans="1:8" x14ac:dyDescent="0.25">
      <c r="A29" s="80" t="s">
        <v>6</v>
      </c>
      <c r="B29" s="72">
        <v>1269000450</v>
      </c>
      <c r="C29" s="72" t="s">
        <v>89</v>
      </c>
      <c r="D29" s="73">
        <v>174051.12</v>
      </c>
      <c r="E29" s="73">
        <v>196836</v>
      </c>
      <c r="F29" s="73">
        <v>155788.53</v>
      </c>
      <c r="G29" s="73">
        <f t="shared" si="0"/>
        <v>186946.23599999998</v>
      </c>
      <c r="H29" s="73">
        <v>185000</v>
      </c>
    </row>
    <row r="30" spans="1:8" x14ac:dyDescent="0.25">
      <c r="A30" s="80" t="s">
        <v>6</v>
      </c>
      <c r="B30" s="72">
        <v>1269000540</v>
      </c>
      <c r="C30" s="72" t="s">
        <v>90</v>
      </c>
      <c r="D30" s="73">
        <v>6375.24</v>
      </c>
      <c r="E30" s="73">
        <v>10000</v>
      </c>
      <c r="F30" s="73">
        <v>0</v>
      </c>
      <c r="G30" s="73">
        <f t="shared" si="0"/>
        <v>0</v>
      </c>
      <c r="H30" s="73">
        <v>0</v>
      </c>
    </row>
    <row r="31" spans="1:8" x14ac:dyDescent="0.25">
      <c r="A31" s="80" t="s">
        <v>6</v>
      </c>
      <c r="B31" s="72">
        <v>1269000580</v>
      </c>
      <c r="C31" s="72" t="s">
        <v>91</v>
      </c>
      <c r="D31" s="73">
        <v>7632.65</v>
      </c>
      <c r="E31" s="73">
        <v>11000</v>
      </c>
      <c r="F31" s="73">
        <v>165.53</v>
      </c>
      <c r="G31" s="73">
        <f t="shared" si="0"/>
        <v>198.63600000000002</v>
      </c>
      <c r="H31" s="73">
        <v>1000</v>
      </c>
    </row>
    <row r="32" spans="1:8" x14ac:dyDescent="0.25">
      <c r="A32" s="80" t="s">
        <v>6</v>
      </c>
      <c r="B32" s="72">
        <v>1269000590</v>
      </c>
      <c r="C32" s="72" t="s">
        <v>92</v>
      </c>
      <c r="D32" s="73">
        <v>-75.8</v>
      </c>
      <c r="E32" s="73">
        <v>0</v>
      </c>
      <c r="F32" s="73">
        <v>0</v>
      </c>
      <c r="G32" s="73">
        <f t="shared" si="0"/>
        <v>0</v>
      </c>
      <c r="H32" s="73">
        <v>0</v>
      </c>
    </row>
    <row r="33" spans="1:8" x14ac:dyDescent="0.25">
      <c r="A33" s="80" t="s">
        <v>6</v>
      </c>
      <c r="B33" s="72">
        <v>1269000690</v>
      </c>
      <c r="C33" s="72" t="s">
        <v>93</v>
      </c>
      <c r="D33" s="73">
        <v>9116.35</v>
      </c>
      <c r="E33" s="73">
        <v>1000</v>
      </c>
      <c r="F33" s="73">
        <v>3.42</v>
      </c>
      <c r="G33" s="73">
        <f t="shared" si="0"/>
        <v>4.1039999999999992</v>
      </c>
      <c r="H33" s="73">
        <v>1000</v>
      </c>
    </row>
    <row r="34" spans="1:8" x14ac:dyDescent="0.25">
      <c r="A34" s="80" t="s">
        <v>6</v>
      </c>
      <c r="B34" s="72">
        <v>1269000790</v>
      </c>
      <c r="C34" s="72" t="s">
        <v>94</v>
      </c>
      <c r="D34" s="73">
        <v>49000</v>
      </c>
      <c r="E34" s="73">
        <v>39750</v>
      </c>
      <c r="F34" s="73">
        <v>43200</v>
      </c>
      <c r="G34" s="73">
        <f t="shared" si="0"/>
        <v>51840</v>
      </c>
      <c r="H34" s="73">
        <v>43000</v>
      </c>
    </row>
    <row r="35" spans="1:8" x14ac:dyDescent="0.25">
      <c r="A35" s="80" t="s">
        <v>6</v>
      </c>
      <c r="B35" s="72">
        <v>1269100460</v>
      </c>
      <c r="C35" s="72" t="s">
        <v>95</v>
      </c>
      <c r="D35" s="73">
        <v>1058.4000000000001</v>
      </c>
      <c r="E35" s="73">
        <v>2000</v>
      </c>
      <c r="F35" s="73">
        <v>408.4</v>
      </c>
      <c r="G35" s="73">
        <f t="shared" si="0"/>
        <v>490.07999999999993</v>
      </c>
      <c r="H35" s="73">
        <v>1000</v>
      </c>
    </row>
    <row r="36" spans="1:8" x14ac:dyDescent="0.25">
      <c r="A36" s="80" t="s">
        <v>6</v>
      </c>
      <c r="B36" s="72">
        <v>1269130460</v>
      </c>
      <c r="C36" s="72" t="s">
        <v>96</v>
      </c>
      <c r="D36" s="73">
        <v>972</v>
      </c>
      <c r="E36" s="73">
        <v>0</v>
      </c>
      <c r="F36" s="73">
        <v>0</v>
      </c>
      <c r="G36" s="73">
        <f t="shared" si="0"/>
        <v>0</v>
      </c>
      <c r="H36" s="73">
        <v>0</v>
      </c>
    </row>
    <row r="37" spans="1:8" x14ac:dyDescent="0.25">
      <c r="A37" s="80" t="s">
        <v>6</v>
      </c>
      <c r="B37" s="72">
        <v>1270000790</v>
      </c>
      <c r="C37" s="72" t="s">
        <v>97</v>
      </c>
      <c r="D37" s="73">
        <v>71846.539999999994</v>
      </c>
      <c r="E37" s="73">
        <v>71066</v>
      </c>
      <c r="F37" s="73">
        <v>0</v>
      </c>
      <c r="G37" s="73">
        <f t="shared" si="0"/>
        <v>0</v>
      </c>
      <c r="H37" s="73">
        <v>0</v>
      </c>
    </row>
    <row r="38" spans="1:8" x14ac:dyDescent="0.25">
      <c r="A38" s="80" t="s">
        <v>4</v>
      </c>
      <c r="B38" s="72">
        <v>1312200410</v>
      </c>
      <c r="C38" s="72" t="s">
        <v>98</v>
      </c>
      <c r="D38" s="73">
        <v>11005</v>
      </c>
      <c r="E38" s="73">
        <v>16500</v>
      </c>
      <c r="F38" s="73">
        <v>0</v>
      </c>
      <c r="G38" s="73">
        <f t="shared" si="0"/>
        <v>0</v>
      </c>
      <c r="H38" s="73">
        <v>11000</v>
      </c>
    </row>
    <row r="39" spans="1:8" x14ac:dyDescent="0.25">
      <c r="A39" s="80" t="s">
        <v>8</v>
      </c>
      <c r="B39" s="72">
        <v>1312200920</v>
      </c>
      <c r="C39" s="72" t="s">
        <v>99</v>
      </c>
      <c r="D39" s="73">
        <v>1047435.39</v>
      </c>
      <c r="E39" s="73">
        <v>1396920</v>
      </c>
      <c r="F39" s="73">
        <v>1045146.46</v>
      </c>
      <c r="G39" s="73">
        <f t="shared" si="0"/>
        <v>1254175.7519999999</v>
      </c>
      <c r="H39" s="73">
        <v>1255000</v>
      </c>
    </row>
    <row r="40" spans="1:8" x14ac:dyDescent="0.25">
      <c r="A40" s="80" t="s">
        <v>8</v>
      </c>
      <c r="B40" s="72">
        <v>1312210920</v>
      </c>
      <c r="C40" s="72" t="s">
        <v>100</v>
      </c>
      <c r="D40" s="73">
        <v>1515586</v>
      </c>
      <c r="E40" s="73">
        <v>1480946</v>
      </c>
      <c r="F40" s="73">
        <v>1220000</v>
      </c>
      <c r="G40" s="73">
        <f t="shared" si="0"/>
        <v>1464000</v>
      </c>
      <c r="H40" s="73">
        <v>1480000</v>
      </c>
    </row>
    <row r="41" spans="1:8" x14ac:dyDescent="0.25">
      <c r="A41" s="80" t="s">
        <v>4</v>
      </c>
      <c r="B41" s="72">
        <v>1312300410</v>
      </c>
      <c r="C41" s="72" t="s">
        <v>101</v>
      </c>
      <c r="D41" s="73">
        <v>58450</v>
      </c>
      <c r="E41" s="73">
        <v>25550</v>
      </c>
      <c r="F41" s="73">
        <v>47200</v>
      </c>
      <c r="G41" s="73">
        <v>48000</v>
      </c>
      <c r="H41" s="73">
        <v>58000</v>
      </c>
    </row>
    <row r="42" spans="1:8" x14ac:dyDescent="0.25">
      <c r="A42" s="80" t="s">
        <v>8</v>
      </c>
      <c r="B42" s="72">
        <v>1312300920</v>
      </c>
      <c r="C42" s="72" t="s">
        <v>102</v>
      </c>
      <c r="D42" s="73">
        <v>3002924.23</v>
      </c>
      <c r="E42" s="73">
        <v>3518442</v>
      </c>
      <c r="F42" s="73">
        <v>2775413.32</v>
      </c>
      <c r="G42" s="73">
        <f>F42/10*12-30000</f>
        <v>3300495.9840000002</v>
      </c>
      <c r="H42" s="73">
        <v>3300000</v>
      </c>
    </row>
    <row r="43" spans="1:8" x14ac:dyDescent="0.25">
      <c r="A43" s="80" t="s">
        <v>8</v>
      </c>
      <c r="B43" s="72">
        <v>1312301920</v>
      </c>
      <c r="C43" s="72" t="s">
        <v>103</v>
      </c>
      <c r="D43" s="73">
        <v>2712.5</v>
      </c>
      <c r="E43" s="73">
        <v>2500</v>
      </c>
      <c r="F43" s="73">
        <v>10923</v>
      </c>
      <c r="G43" s="73">
        <f t="shared" si="0"/>
        <v>13107.599999999999</v>
      </c>
      <c r="H43" s="73">
        <v>12000</v>
      </c>
    </row>
    <row r="44" spans="1:8" x14ac:dyDescent="0.25">
      <c r="A44" s="80" t="s">
        <v>8</v>
      </c>
      <c r="B44" s="72">
        <v>1312311920</v>
      </c>
      <c r="C44" s="72" t="s">
        <v>104</v>
      </c>
      <c r="D44" s="73">
        <v>23569.3</v>
      </c>
      <c r="E44" s="73">
        <v>22470</v>
      </c>
      <c r="F44" s="73">
        <v>30851.97</v>
      </c>
      <c r="G44" s="73">
        <f t="shared" si="0"/>
        <v>37022.364000000001</v>
      </c>
      <c r="H44" s="73">
        <v>25000</v>
      </c>
    </row>
    <row r="45" spans="1:8" x14ac:dyDescent="0.25">
      <c r="A45" s="80" t="s">
        <v>8</v>
      </c>
      <c r="B45" s="72">
        <v>1312320920</v>
      </c>
      <c r="C45" s="72" t="s">
        <v>105</v>
      </c>
      <c r="D45" s="73">
        <v>451419.34</v>
      </c>
      <c r="E45" s="73">
        <v>491609</v>
      </c>
      <c r="F45" s="73">
        <v>929986.66</v>
      </c>
      <c r="G45" s="73">
        <f>F45/10*12-200000+140000-50000</f>
        <v>1005983.9920000001</v>
      </c>
      <c r="H45" s="73">
        <v>988000</v>
      </c>
    </row>
    <row r="46" spans="1:8" x14ac:dyDescent="0.25">
      <c r="A46" s="80" t="s">
        <v>8</v>
      </c>
      <c r="B46" s="72">
        <v>1312600920</v>
      </c>
      <c r="C46" s="72" t="s">
        <v>106</v>
      </c>
      <c r="D46" s="73">
        <v>620.4</v>
      </c>
      <c r="E46" s="73">
        <v>280000</v>
      </c>
      <c r="F46" s="73">
        <v>8272</v>
      </c>
      <c r="G46" s="73">
        <f t="shared" si="0"/>
        <v>9926.4000000000015</v>
      </c>
      <c r="H46" s="73">
        <v>30000</v>
      </c>
    </row>
    <row r="47" spans="1:8" x14ac:dyDescent="0.25">
      <c r="A47" s="80" t="s">
        <v>8</v>
      </c>
      <c r="B47" s="72">
        <v>1312601920</v>
      </c>
      <c r="C47" s="72" t="s">
        <v>107</v>
      </c>
      <c r="D47" s="73">
        <v>4372</v>
      </c>
      <c r="E47" s="73">
        <v>0</v>
      </c>
      <c r="F47" s="73">
        <v>8744</v>
      </c>
      <c r="G47" s="73">
        <f t="shared" si="0"/>
        <v>10492.8</v>
      </c>
      <c r="H47" s="73">
        <v>12000</v>
      </c>
    </row>
    <row r="48" spans="1:8" x14ac:dyDescent="0.25">
      <c r="A48" s="80" t="s">
        <v>4</v>
      </c>
      <c r="B48" s="72">
        <v>1313200430</v>
      </c>
      <c r="C48" s="72" t="s">
        <v>108</v>
      </c>
      <c r="D48" s="73">
        <v>0</v>
      </c>
      <c r="E48" s="73">
        <v>0</v>
      </c>
      <c r="F48" s="73">
        <v>13000</v>
      </c>
      <c r="G48" s="73">
        <f t="shared" si="0"/>
        <v>15600</v>
      </c>
      <c r="H48" s="73">
        <v>15000</v>
      </c>
    </row>
    <row r="49" spans="1:8" x14ac:dyDescent="0.25">
      <c r="A49" s="80" t="s">
        <v>4</v>
      </c>
      <c r="B49" s="72">
        <v>1313200450</v>
      </c>
      <c r="C49" s="72" t="s">
        <v>109</v>
      </c>
      <c r="D49" s="73">
        <v>182015.5</v>
      </c>
      <c r="E49" s="73">
        <v>14875</v>
      </c>
      <c r="F49" s="73">
        <v>0</v>
      </c>
      <c r="G49" s="73">
        <f t="shared" si="0"/>
        <v>0</v>
      </c>
      <c r="H49" s="73">
        <v>12000</v>
      </c>
    </row>
    <row r="50" spans="1:8" x14ac:dyDescent="0.25">
      <c r="A50" s="80" t="s">
        <v>8</v>
      </c>
      <c r="B50" s="72">
        <v>1313200920</v>
      </c>
      <c r="C50" s="72" t="s">
        <v>110</v>
      </c>
      <c r="D50" s="73">
        <v>76603.16</v>
      </c>
      <c r="E50" s="73">
        <v>76230</v>
      </c>
      <c r="F50" s="73">
        <v>67187</v>
      </c>
      <c r="G50" s="73">
        <f t="shared" si="0"/>
        <v>80624.399999999994</v>
      </c>
      <c r="H50" s="73">
        <v>76000</v>
      </c>
    </row>
    <row r="51" spans="1:8" x14ac:dyDescent="0.25">
      <c r="A51" s="80" t="s">
        <v>8</v>
      </c>
      <c r="B51" s="72">
        <v>1313202920</v>
      </c>
      <c r="C51" s="72" t="s">
        <v>111</v>
      </c>
      <c r="D51" s="73">
        <v>2581.1999999999998</v>
      </c>
      <c r="E51" s="73">
        <v>0</v>
      </c>
      <c r="F51" s="73">
        <v>0</v>
      </c>
      <c r="G51" s="73">
        <f t="shared" si="0"/>
        <v>0</v>
      </c>
      <c r="H51" s="73">
        <v>0</v>
      </c>
    </row>
    <row r="52" spans="1:8" x14ac:dyDescent="0.25">
      <c r="A52" s="80" t="s">
        <v>8</v>
      </c>
      <c r="B52" s="72">
        <v>1313203920</v>
      </c>
      <c r="C52" s="72" t="s">
        <v>112</v>
      </c>
      <c r="D52" s="73">
        <v>-279.89999999999998</v>
      </c>
      <c r="E52" s="73">
        <v>0</v>
      </c>
      <c r="F52" s="73">
        <v>0</v>
      </c>
      <c r="G52" s="73">
        <f t="shared" si="0"/>
        <v>0</v>
      </c>
      <c r="H52" s="73">
        <v>0</v>
      </c>
    </row>
    <row r="53" spans="1:8" x14ac:dyDescent="0.25">
      <c r="A53" s="80" t="s">
        <v>8</v>
      </c>
      <c r="B53" s="72">
        <v>1313207920</v>
      </c>
      <c r="C53" s="72" t="s">
        <v>113</v>
      </c>
      <c r="D53" s="73">
        <v>92895.86</v>
      </c>
      <c r="E53" s="73">
        <v>113611</v>
      </c>
      <c r="F53" s="73">
        <v>64617.53</v>
      </c>
      <c r="G53" s="73">
        <f t="shared" si="0"/>
        <v>77541.035999999993</v>
      </c>
      <c r="H53" s="73">
        <v>100000</v>
      </c>
    </row>
    <row r="54" spans="1:8" x14ac:dyDescent="0.25">
      <c r="A54" s="80" t="s">
        <v>8</v>
      </c>
      <c r="B54" s="72">
        <v>1313208920</v>
      </c>
      <c r="C54" s="72" t="s">
        <v>114</v>
      </c>
      <c r="D54" s="73">
        <v>10000</v>
      </c>
      <c r="E54" s="73">
        <v>0</v>
      </c>
      <c r="F54" s="73">
        <v>0</v>
      </c>
      <c r="G54" s="73">
        <f t="shared" si="0"/>
        <v>0</v>
      </c>
      <c r="H54" s="73">
        <v>0</v>
      </c>
    </row>
    <row r="55" spans="1:8" x14ac:dyDescent="0.25">
      <c r="A55" s="80" t="s">
        <v>8</v>
      </c>
      <c r="B55" s="72">
        <v>1313209920</v>
      </c>
      <c r="C55" s="72" t="s">
        <v>115</v>
      </c>
      <c r="D55" s="73">
        <v>3000</v>
      </c>
      <c r="E55" s="73">
        <v>0</v>
      </c>
      <c r="F55" s="73">
        <v>-3000</v>
      </c>
      <c r="G55" s="73">
        <f t="shared" si="0"/>
        <v>-3600</v>
      </c>
      <c r="H55" s="73">
        <v>3000</v>
      </c>
    </row>
    <row r="56" spans="1:8" x14ac:dyDescent="0.25">
      <c r="A56" s="80" t="s">
        <v>8</v>
      </c>
      <c r="B56" s="72">
        <v>1313210920</v>
      </c>
      <c r="C56" s="72" t="s">
        <v>116</v>
      </c>
      <c r="D56" s="73">
        <v>24404.68</v>
      </c>
      <c r="E56" s="73">
        <v>25144</v>
      </c>
      <c r="F56" s="73">
        <v>21786.35</v>
      </c>
      <c r="G56" s="73">
        <f t="shared" si="0"/>
        <v>26143.619999999995</v>
      </c>
      <c r="H56" s="73">
        <v>25000</v>
      </c>
    </row>
    <row r="57" spans="1:8" x14ac:dyDescent="0.25">
      <c r="A57" s="80" t="s">
        <v>8</v>
      </c>
      <c r="B57" s="72">
        <v>1313212920</v>
      </c>
      <c r="C57" s="72" t="s">
        <v>117</v>
      </c>
      <c r="D57" s="73">
        <v>-18000</v>
      </c>
      <c r="E57" s="73">
        <v>0</v>
      </c>
      <c r="F57" s="73">
        <v>-18184.37</v>
      </c>
      <c r="G57" s="73">
        <f t="shared" si="0"/>
        <v>-21821.243999999999</v>
      </c>
      <c r="H57" s="73">
        <v>21000</v>
      </c>
    </row>
    <row r="58" spans="1:8" x14ac:dyDescent="0.25">
      <c r="A58" s="80" t="s">
        <v>8</v>
      </c>
      <c r="B58" s="72">
        <v>1313213920</v>
      </c>
      <c r="C58" s="72" t="s">
        <v>118</v>
      </c>
      <c r="D58" s="73">
        <v>1600964.48</v>
      </c>
      <c r="E58" s="73">
        <v>1632568</v>
      </c>
      <c r="F58" s="73">
        <v>1409286.12</v>
      </c>
      <c r="G58" s="73">
        <f>F58/10*12-90000</f>
        <v>1601143.3440000003</v>
      </c>
      <c r="H58" s="73">
        <v>1600000</v>
      </c>
    </row>
    <row r="59" spans="1:8" x14ac:dyDescent="0.25">
      <c r="A59" s="80" t="s">
        <v>8</v>
      </c>
      <c r="B59" s="72">
        <v>1313214920</v>
      </c>
      <c r="C59" s="72" t="s">
        <v>119</v>
      </c>
      <c r="D59" s="73">
        <v>286863.25</v>
      </c>
      <c r="E59" s="73">
        <v>282908</v>
      </c>
      <c r="F59" s="73">
        <v>255883.05</v>
      </c>
      <c r="G59" s="73">
        <f t="shared" si="0"/>
        <v>307059.66000000003</v>
      </c>
      <c r="H59" s="73">
        <v>300000</v>
      </c>
    </row>
    <row r="60" spans="1:8" x14ac:dyDescent="0.25">
      <c r="A60" s="80" t="s">
        <v>8</v>
      </c>
      <c r="B60" s="72">
        <v>1313215920</v>
      </c>
      <c r="C60" s="72" t="s">
        <v>120</v>
      </c>
      <c r="D60" s="73">
        <v>392476.28</v>
      </c>
      <c r="E60" s="73">
        <v>392443</v>
      </c>
      <c r="F60" s="73">
        <v>327618.90000000002</v>
      </c>
      <c r="G60" s="73">
        <f t="shared" si="0"/>
        <v>393142.68000000005</v>
      </c>
      <c r="H60" s="73">
        <v>400000</v>
      </c>
    </row>
    <row r="61" spans="1:8" x14ac:dyDescent="0.25">
      <c r="A61" s="80" t="s">
        <v>8</v>
      </c>
      <c r="B61" s="72">
        <v>1313216920</v>
      </c>
      <c r="C61" s="72" t="s">
        <v>121</v>
      </c>
      <c r="D61" s="73">
        <v>6104.13</v>
      </c>
      <c r="E61" s="73">
        <v>6014</v>
      </c>
      <c r="F61" s="73">
        <v>5349.09</v>
      </c>
      <c r="G61" s="73">
        <f t="shared" si="0"/>
        <v>6418.9079999999994</v>
      </c>
      <c r="H61" s="73">
        <v>6000</v>
      </c>
    </row>
    <row r="62" spans="1:8" x14ac:dyDescent="0.25">
      <c r="A62" s="80" t="s">
        <v>8</v>
      </c>
      <c r="B62" s="72">
        <v>1313220920</v>
      </c>
      <c r="C62" s="72" t="s">
        <v>111</v>
      </c>
      <c r="D62" s="73">
        <v>478.8</v>
      </c>
      <c r="E62" s="73">
        <v>2678</v>
      </c>
      <c r="F62" s="73">
        <v>559.79999999999995</v>
      </c>
      <c r="G62" s="73">
        <f t="shared" si="0"/>
        <v>671.76</v>
      </c>
      <c r="H62" s="73">
        <v>3000</v>
      </c>
    </row>
    <row r="63" spans="1:8" x14ac:dyDescent="0.25">
      <c r="A63" s="80" t="s">
        <v>8</v>
      </c>
      <c r="B63" s="72">
        <v>1313230920</v>
      </c>
      <c r="C63" s="72" t="s">
        <v>122</v>
      </c>
      <c r="D63" s="73">
        <v>231344.1</v>
      </c>
      <c r="E63" s="73">
        <v>55434</v>
      </c>
      <c r="F63" s="73">
        <v>42639.79</v>
      </c>
      <c r="G63" s="73">
        <f t="shared" si="0"/>
        <v>51167.748000000007</v>
      </c>
      <c r="H63" s="73">
        <v>55000</v>
      </c>
    </row>
    <row r="64" spans="1:8" x14ac:dyDescent="0.25">
      <c r="A64" s="80" t="s">
        <v>8</v>
      </c>
      <c r="B64" s="72">
        <v>1313231920</v>
      </c>
      <c r="C64" s="72" t="s">
        <v>123</v>
      </c>
      <c r="D64" s="73">
        <v>0</v>
      </c>
      <c r="E64" s="73">
        <v>0</v>
      </c>
      <c r="F64" s="73">
        <v>3000</v>
      </c>
      <c r="G64" s="73">
        <f t="shared" si="0"/>
        <v>3600</v>
      </c>
      <c r="H64" s="73">
        <v>3000</v>
      </c>
    </row>
    <row r="65" spans="1:8" x14ac:dyDescent="0.25">
      <c r="A65" s="80" t="s">
        <v>4</v>
      </c>
      <c r="B65" s="72">
        <v>1313300430</v>
      </c>
      <c r="C65" s="72" t="s">
        <v>124</v>
      </c>
      <c r="D65" s="73">
        <v>0</v>
      </c>
      <c r="E65" s="73">
        <v>0</v>
      </c>
      <c r="F65" s="73">
        <v>150514</v>
      </c>
      <c r="G65" s="73">
        <v>150000</v>
      </c>
      <c r="H65" s="73">
        <v>150000</v>
      </c>
    </row>
    <row r="66" spans="1:8" x14ac:dyDescent="0.25">
      <c r="A66" s="80" t="s">
        <v>8</v>
      </c>
      <c r="B66" s="72">
        <v>1313310920</v>
      </c>
      <c r="C66" s="72" t="s">
        <v>125</v>
      </c>
      <c r="D66" s="73">
        <v>163465.26</v>
      </c>
      <c r="E66" s="73">
        <v>162555</v>
      </c>
      <c r="F66" s="73">
        <v>143537.04999999999</v>
      </c>
      <c r="G66" s="73">
        <f t="shared" si="0"/>
        <v>172244.45999999996</v>
      </c>
      <c r="H66" s="73">
        <v>163000</v>
      </c>
    </row>
    <row r="67" spans="1:8" x14ac:dyDescent="0.25">
      <c r="A67" s="80" t="s">
        <v>8</v>
      </c>
      <c r="B67" s="72">
        <v>1313311920</v>
      </c>
      <c r="C67" s="72" t="s">
        <v>126</v>
      </c>
      <c r="D67" s="73">
        <v>257693.04</v>
      </c>
      <c r="E67" s="73">
        <v>231331</v>
      </c>
      <c r="F67" s="73">
        <v>257341.44</v>
      </c>
      <c r="G67" s="73">
        <f t="shared" ref="G67:G130" si="1">F67/10*12</f>
        <v>308809.728</v>
      </c>
      <c r="H67" s="73">
        <v>300000</v>
      </c>
    </row>
    <row r="68" spans="1:8" x14ac:dyDescent="0.25">
      <c r="A68" s="80" t="s">
        <v>8</v>
      </c>
      <c r="B68" s="72">
        <v>1313312920</v>
      </c>
      <c r="C68" s="72" t="s">
        <v>127</v>
      </c>
      <c r="D68" s="73">
        <v>335519.63</v>
      </c>
      <c r="E68" s="73">
        <v>313300</v>
      </c>
      <c r="F68" s="73">
        <v>405336.93</v>
      </c>
      <c r="G68" s="73">
        <f>F68/10*12-30000</f>
        <v>456404.31599999999</v>
      </c>
      <c r="H68" s="73">
        <v>450000</v>
      </c>
    </row>
    <row r="69" spans="1:8" x14ac:dyDescent="0.25">
      <c r="A69" s="80" t="s">
        <v>8</v>
      </c>
      <c r="B69" s="72">
        <v>1313500920</v>
      </c>
      <c r="C69" s="72" t="s">
        <v>128</v>
      </c>
      <c r="D69" s="73">
        <v>44477.16</v>
      </c>
      <c r="E69" s="73">
        <v>48347</v>
      </c>
      <c r="F69" s="73">
        <v>11760</v>
      </c>
      <c r="G69" s="73">
        <f t="shared" si="1"/>
        <v>14112</v>
      </c>
      <c r="H69" s="73">
        <v>48000</v>
      </c>
    </row>
    <row r="70" spans="1:8" x14ac:dyDescent="0.25">
      <c r="A70" s="80" t="s">
        <v>8</v>
      </c>
      <c r="B70" s="72">
        <v>1313800920</v>
      </c>
      <c r="C70" s="72" t="s">
        <v>129</v>
      </c>
      <c r="D70" s="73">
        <v>461427</v>
      </c>
      <c r="E70" s="73">
        <v>380473</v>
      </c>
      <c r="F70" s="73">
        <v>601968</v>
      </c>
      <c r="G70" s="73">
        <v>602000</v>
      </c>
      <c r="H70" s="73">
        <v>602000</v>
      </c>
    </row>
    <row r="71" spans="1:8" x14ac:dyDescent="0.25">
      <c r="A71" s="81" t="s">
        <v>10</v>
      </c>
      <c r="B71" s="72">
        <v>1313800990</v>
      </c>
      <c r="C71" s="72" t="s">
        <v>130</v>
      </c>
      <c r="D71" s="73">
        <v>0</v>
      </c>
      <c r="E71" s="73">
        <v>0</v>
      </c>
      <c r="F71" s="73">
        <v>48200</v>
      </c>
      <c r="G71" s="73">
        <f t="shared" si="1"/>
        <v>57840</v>
      </c>
      <c r="H71" s="73">
        <v>0</v>
      </c>
    </row>
    <row r="72" spans="1:8" x14ac:dyDescent="0.25">
      <c r="A72" s="80" t="s">
        <v>8</v>
      </c>
      <c r="B72" s="72">
        <v>1314000920</v>
      </c>
      <c r="C72" s="72" t="s">
        <v>131</v>
      </c>
      <c r="D72" s="73">
        <v>2150568.64</v>
      </c>
      <c r="E72" s="73">
        <v>2222149</v>
      </c>
      <c r="F72" s="73">
        <v>1847132.36</v>
      </c>
      <c r="G72" s="73">
        <f t="shared" si="1"/>
        <v>2216558.8319999999</v>
      </c>
      <c r="H72" s="73">
        <v>2220000</v>
      </c>
    </row>
    <row r="73" spans="1:8" x14ac:dyDescent="0.25">
      <c r="A73" s="80" t="s">
        <v>8</v>
      </c>
      <c r="B73" s="72">
        <v>1314002920</v>
      </c>
      <c r="C73" s="72" t="s">
        <v>132</v>
      </c>
      <c r="D73" s="73">
        <v>0</v>
      </c>
      <c r="E73" s="73">
        <v>0</v>
      </c>
      <c r="F73" s="73">
        <v>3500</v>
      </c>
      <c r="G73" s="73">
        <f t="shared" si="1"/>
        <v>4200</v>
      </c>
      <c r="H73" s="73">
        <v>5000</v>
      </c>
    </row>
    <row r="74" spans="1:8" x14ac:dyDescent="0.25">
      <c r="A74" s="80" t="s">
        <v>8</v>
      </c>
      <c r="B74" s="72">
        <v>1314007920</v>
      </c>
      <c r="C74" s="72" t="s">
        <v>133</v>
      </c>
      <c r="D74" s="73">
        <v>0</v>
      </c>
      <c r="E74" s="73">
        <v>0</v>
      </c>
      <c r="F74" s="73">
        <v>-5674.79</v>
      </c>
      <c r="G74" s="73">
        <f t="shared" si="1"/>
        <v>-6809.7480000000005</v>
      </c>
      <c r="H74" s="73">
        <v>0</v>
      </c>
    </row>
    <row r="75" spans="1:8" x14ac:dyDescent="0.25">
      <c r="A75" s="80" t="s">
        <v>8</v>
      </c>
      <c r="B75" s="72">
        <v>1314200920</v>
      </c>
      <c r="C75" s="72" t="s">
        <v>134</v>
      </c>
      <c r="D75" s="73">
        <v>85833</v>
      </c>
      <c r="E75" s="73">
        <v>81000</v>
      </c>
      <c r="F75" s="73">
        <v>15616.8</v>
      </c>
      <c r="G75" s="73">
        <f t="shared" si="1"/>
        <v>18740.159999999996</v>
      </c>
      <c r="H75" s="73">
        <v>20000</v>
      </c>
    </row>
    <row r="76" spans="1:8" x14ac:dyDescent="0.25">
      <c r="A76" s="80" t="s">
        <v>8</v>
      </c>
      <c r="B76" s="72">
        <v>1315200920</v>
      </c>
      <c r="C76" s="72" t="s">
        <v>135</v>
      </c>
      <c r="D76" s="73">
        <v>9093483.8800000008</v>
      </c>
      <c r="E76" s="73">
        <v>9368268</v>
      </c>
      <c r="F76" s="73">
        <v>7906363.3300000001</v>
      </c>
      <c r="G76" s="73">
        <f>F76/10*12-90000</f>
        <v>9397635.9959999993</v>
      </c>
      <c r="H76" s="73">
        <v>9400000</v>
      </c>
    </row>
    <row r="77" spans="1:8" x14ac:dyDescent="0.25">
      <c r="A77" s="80" t="s">
        <v>8</v>
      </c>
      <c r="B77" s="72">
        <v>1315201920</v>
      </c>
      <c r="C77" s="72" t="s">
        <v>136</v>
      </c>
      <c r="D77" s="73">
        <v>666771.62</v>
      </c>
      <c r="E77" s="73">
        <v>663462</v>
      </c>
      <c r="F77" s="73">
        <v>606755.29</v>
      </c>
      <c r="G77" s="73">
        <f>F77/10*12-60000</f>
        <v>668106.348</v>
      </c>
      <c r="H77" s="73">
        <v>664000</v>
      </c>
    </row>
    <row r="78" spans="1:8" x14ac:dyDescent="0.25">
      <c r="A78" s="80" t="s">
        <v>8</v>
      </c>
      <c r="B78" s="72">
        <v>1315202920</v>
      </c>
      <c r="C78" s="72" t="s">
        <v>137</v>
      </c>
      <c r="D78" s="73">
        <v>4647.84</v>
      </c>
      <c r="E78" s="73">
        <v>4648</v>
      </c>
      <c r="F78" s="73">
        <v>3873.2</v>
      </c>
      <c r="G78" s="73">
        <f t="shared" si="1"/>
        <v>4647.84</v>
      </c>
      <c r="H78" s="73">
        <v>5000</v>
      </c>
    </row>
    <row r="79" spans="1:8" x14ac:dyDescent="0.25">
      <c r="A79" s="80" t="s">
        <v>8</v>
      </c>
      <c r="B79" s="72">
        <v>1315203920</v>
      </c>
      <c r="C79" s="72" t="s">
        <v>138</v>
      </c>
      <c r="D79" s="73">
        <v>6502.08</v>
      </c>
      <c r="E79" s="73">
        <v>6127</v>
      </c>
      <c r="F79" s="73">
        <v>3626.16</v>
      </c>
      <c r="G79" s="73">
        <f t="shared" si="1"/>
        <v>4351.3919999999998</v>
      </c>
      <c r="H79" s="73">
        <v>6000</v>
      </c>
    </row>
    <row r="80" spans="1:8" x14ac:dyDescent="0.25">
      <c r="A80" s="80" t="s">
        <v>8</v>
      </c>
      <c r="B80" s="72">
        <v>1315204920</v>
      </c>
      <c r="C80" s="72" t="s">
        <v>139</v>
      </c>
      <c r="D80" s="73">
        <v>195876.67</v>
      </c>
      <c r="E80" s="73">
        <v>192803</v>
      </c>
      <c r="F80" s="73">
        <v>170767.52</v>
      </c>
      <c r="G80" s="73">
        <f t="shared" si="1"/>
        <v>204921.024</v>
      </c>
      <c r="H80" s="73">
        <v>200000</v>
      </c>
    </row>
    <row r="81" spans="1:8" x14ac:dyDescent="0.25">
      <c r="A81" s="80" t="s">
        <v>8</v>
      </c>
      <c r="B81" s="72">
        <v>1315205920</v>
      </c>
      <c r="C81" s="72" t="s">
        <v>140</v>
      </c>
      <c r="D81" s="73">
        <v>252212.54</v>
      </c>
      <c r="E81" s="73">
        <v>244678</v>
      </c>
      <c r="F81" s="73">
        <v>231049.07</v>
      </c>
      <c r="G81" s="73">
        <f>F81/10*12-27000</f>
        <v>250258.88399999996</v>
      </c>
      <c r="H81" s="73">
        <v>250000</v>
      </c>
    </row>
    <row r="82" spans="1:8" x14ac:dyDescent="0.25">
      <c r="A82" s="80" t="s">
        <v>8</v>
      </c>
      <c r="B82" s="72">
        <v>1315206920</v>
      </c>
      <c r="C82" s="72" t="s">
        <v>141</v>
      </c>
      <c r="D82" s="73">
        <v>481597.01</v>
      </c>
      <c r="E82" s="73">
        <v>493637</v>
      </c>
      <c r="F82" s="73">
        <v>500247.29</v>
      </c>
      <c r="G82" s="73">
        <v>500000</v>
      </c>
      <c r="H82" s="73">
        <v>500000</v>
      </c>
    </row>
    <row r="83" spans="1:8" x14ac:dyDescent="0.25">
      <c r="A83" s="80" t="s">
        <v>8</v>
      </c>
      <c r="B83" s="72">
        <v>1315207920</v>
      </c>
      <c r="C83" s="72" t="s">
        <v>142</v>
      </c>
      <c r="D83" s="73">
        <v>10029.6</v>
      </c>
      <c r="E83" s="73">
        <v>10030</v>
      </c>
      <c r="F83" s="73">
        <v>8350.7999999999993</v>
      </c>
      <c r="G83" s="73">
        <f t="shared" si="1"/>
        <v>10020.959999999999</v>
      </c>
      <c r="H83" s="73">
        <v>10000</v>
      </c>
    </row>
    <row r="84" spans="1:8" x14ac:dyDescent="0.25">
      <c r="A84" s="80" t="s">
        <v>8</v>
      </c>
      <c r="B84" s="72">
        <v>1315208920</v>
      </c>
      <c r="C84" s="72" t="s">
        <v>143</v>
      </c>
      <c r="D84" s="73">
        <v>7327.8</v>
      </c>
      <c r="E84" s="73">
        <v>6514</v>
      </c>
      <c r="F84" s="73">
        <v>8142</v>
      </c>
      <c r="G84" s="73">
        <f t="shared" si="1"/>
        <v>9770.4000000000015</v>
      </c>
      <c r="H84" s="73">
        <v>7000</v>
      </c>
    </row>
    <row r="85" spans="1:8" x14ac:dyDescent="0.25">
      <c r="A85" s="80" t="s">
        <v>8</v>
      </c>
      <c r="B85" s="72">
        <v>1315209920</v>
      </c>
      <c r="C85" s="72" t="s">
        <v>144</v>
      </c>
      <c r="D85" s="73">
        <v>10893.94</v>
      </c>
      <c r="E85" s="73">
        <v>4648</v>
      </c>
      <c r="F85" s="73">
        <v>20673.759999999998</v>
      </c>
      <c r="G85" s="73">
        <f t="shared" si="1"/>
        <v>24808.511999999995</v>
      </c>
      <c r="H85" s="73">
        <v>21000</v>
      </c>
    </row>
    <row r="86" spans="1:8" x14ac:dyDescent="0.25">
      <c r="A86" s="80" t="s">
        <v>8</v>
      </c>
      <c r="B86" s="72">
        <v>1315210920</v>
      </c>
      <c r="C86" s="72" t="s">
        <v>145</v>
      </c>
      <c r="D86" s="73">
        <v>20968.2</v>
      </c>
      <c r="E86" s="73">
        <v>20700</v>
      </c>
      <c r="F86" s="73">
        <v>3963.6</v>
      </c>
      <c r="G86" s="73">
        <f t="shared" si="1"/>
        <v>4756.32</v>
      </c>
      <c r="H86" s="73">
        <v>18000</v>
      </c>
    </row>
    <row r="87" spans="1:8" x14ac:dyDescent="0.25">
      <c r="A87" s="80" t="s">
        <v>8</v>
      </c>
      <c r="B87" s="72">
        <v>1315212920</v>
      </c>
      <c r="C87" s="72" t="s">
        <v>146</v>
      </c>
      <c r="D87" s="73">
        <v>-18653.5</v>
      </c>
      <c r="E87" s="73">
        <v>30000</v>
      </c>
      <c r="F87" s="73">
        <v>56708.800000000003</v>
      </c>
      <c r="G87" s="73">
        <f t="shared" si="1"/>
        <v>68050.559999999998</v>
      </c>
      <c r="H87" s="73">
        <v>60000</v>
      </c>
    </row>
    <row r="88" spans="1:8" x14ac:dyDescent="0.25">
      <c r="A88" s="80" t="s">
        <v>8</v>
      </c>
      <c r="B88" s="72">
        <v>1315213920</v>
      </c>
      <c r="C88" s="72" t="s">
        <v>147</v>
      </c>
      <c r="D88" s="73">
        <v>174639.71</v>
      </c>
      <c r="E88" s="73">
        <v>102564</v>
      </c>
      <c r="F88" s="73">
        <v>169695.88</v>
      </c>
      <c r="G88" s="73">
        <f>F88/10*12-25000</f>
        <v>178635.05599999998</v>
      </c>
      <c r="H88" s="73">
        <v>180000</v>
      </c>
    </row>
    <row r="89" spans="1:8" x14ac:dyDescent="0.25">
      <c r="A89" s="80" t="s">
        <v>8</v>
      </c>
      <c r="B89" s="72">
        <v>1315217920</v>
      </c>
      <c r="C89" s="72" t="s">
        <v>148</v>
      </c>
      <c r="D89" s="73">
        <v>26094.47</v>
      </c>
      <c r="E89" s="73">
        <v>26649</v>
      </c>
      <c r="F89" s="73">
        <v>22228.17</v>
      </c>
      <c r="G89" s="73">
        <f t="shared" si="1"/>
        <v>26673.804</v>
      </c>
      <c r="H89" s="73">
        <v>27000</v>
      </c>
    </row>
    <row r="90" spans="1:8" x14ac:dyDescent="0.25">
      <c r="A90" s="80" t="s">
        <v>8</v>
      </c>
      <c r="B90" s="72">
        <v>1315219920</v>
      </c>
      <c r="C90" s="72" t="s">
        <v>149</v>
      </c>
      <c r="D90" s="73">
        <v>-10973.45</v>
      </c>
      <c r="E90" s="73">
        <v>0</v>
      </c>
      <c r="F90" s="73">
        <v>0</v>
      </c>
      <c r="G90" s="73">
        <f t="shared" si="1"/>
        <v>0</v>
      </c>
      <c r="H90" s="73">
        <v>10000</v>
      </c>
    </row>
    <row r="91" spans="1:8" x14ac:dyDescent="0.25">
      <c r="A91" s="80" t="s">
        <v>8</v>
      </c>
      <c r="B91" s="72">
        <v>1315223920</v>
      </c>
      <c r="C91" s="72" t="s">
        <v>150</v>
      </c>
      <c r="D91" s="73">
        <v>777229.64</v>
      </c>
      <c r="E91" s="73">
        <v>1060935</v>
      </c>
      <c r="F91" s="73">
        <v>181846.31</v>
      </c>
      <c r="G91" s="73">
        <f t="shared" si="1"/>
        <v>218215.57200000001</v>
      </c>
      <c r="H91" s="73">
        <v>250000</v>
      </c>
    </row>
    <row r="92" spans="1:8" x14ac:dyDescent="0.25">
      <c r="A92" s="80" t="s">
        <v>8</v>
      </c>
      <c r="B92" s="72">
        <v>1315224920</v>
      </c>
      <c r="C92" s="72" t="s">
        <v>151</v>
      </c>
      <c r="D92" s="73">
        <v>7945.84</v>
      </c>
      <c r="E92" s="73">
        <v>7843</v>
      </c>
      <c r="F92" s="73">
        <v>6823.35</v>
      </c>
      <c r="G92" s="73">
        <f t="shared" si="1"/>
        <v>8188.02</v>
      </c>
      <c r="H92" s="73">
        <v>8000</v>
      </c>
    </row>
    <row r="93" spans="1:8" x14ac:dyDescent="0.25">
      <c r="A93" s="80" t="s">
        <v>8</v>
      </c>
      <c r="B93" s="72">
        <v>1315225920</v>
      </c>
      <c r="C93" s="72" t="s">
        <v>152</v>
      </c>
      <c r="D93" s="73">
        <v>28790.240000000002</v>
      </c>
      <c r="E93" s="73">
        <v>29224</v>
      </c>
      <c r="F93" s="73">
        <v>27535.31</v>
      </c>
      <c r="G93" s="73">
        <f t="shared" si="1"/>
        <v>33042.372000000003</v>
      </c>
      <c r="H93" s="73">
        <v>30000</v>
      </c>
    </row>
    <row r="94" spans="1:8" x14ac:dyDescent="0.25">
      <c r="A94" s="80" t="s">
        <v>8</v>
      </c>
      <c r="B94" s="72">
        <v>1315226920</v>
      </c>
      <c r="C94" s="72" t="s">
        <v>153</v>
      </c>
      <c r="D94" s="73">
        <v>5543.84</v>
      </c>
      <c r="E94" s="73">
        <v>5663</v>
      </c>
      <c r="F94" s="73">
        <v>4822.66</v>
      </c>
      <c r="G94" s="73">
        <f t="shared" si="1"/>
        <v>5787.1919999999991</v>
      </c>
      <c r="H94" s="73">
        <v>6000</v>
      </c>
    </row>
    <row r="95" spans="1:8" x14ac:dyDescent="0.25">
      <c r="A95" s="80" t="s">
        <v>8</v>
      </c>
      <c r="B95" s="72">
        <v>1315228920</v>
      </c>
      <c r="C95" s="72" t="s">
        <v>154</v>
      </c>
      <c r="D95" s="73">
        <v>0</v>
      </c>
      <c r="E95" s="73">
        <v>0</v>
      </c>
      <c r="F95" s="73">
        <v>903.64</v>
      </c>
      <c r="G95" s="73">
        <f t="shared" si="1"/>
        <v>1084.3679999999999</v>
      </c>
      <c r="H95" s="73">
        <v>2000</v>
      </c>
    </row>
    <row r="96" spans="1:8" x14ac:dyDescent="0.25">
      <c r="A96" s="80" t="s">
        <v>8</v>
      </c>
      <c r="B96" s="72">
        <v>1315230920</v>
      </c>
      <c r="C96" s="72" t="s">
        <v>155</v>
      </c>
      <c r="D96" s="73">
        <v>3889767.28</v>
      </c>
      <c r="E96" s="73">
        <v>3727585</v>
      </c>
      <c r="F96" s="73">
        <v>3620637.9</v>
      </c>
      <c r="G96" s="73">
        <f>F96/10*12+300000-40000</f>
        <v>4604765.4799999995</v>
      </c>
      <c r="H96" s="73">
        <v>4600000</v>
      </c>
    </row>
    <row r="97" spans="1:8" x14ac:dyDescent="0.25">
      <c r="A97" s="80" t="s">
        <v>8</v>
      </c>
      <c r="B97" s="72">
        <v>1315232920</v>
      </c>
      <c r="C97" s="72" t="s">
        <v>156</v>
      </c>
      <c r="D97" s="73">
        <v>22175.360000000001</v>
      </c>
      <c r="E97" s="73">
        <v>22007</v>
      </c>
      <c r="F97" s="73">
        <v>15676.08</v>
      </c>
      <c r="G97" s="73">
        <f t="shared" si="1"/>
        <v>18811.295999999998</v>
      </c>
      <c r="H97" s="73">
        <v>20000</v>
      </c>
    </row>
    <row r="98" spans="1:8" x14ac:dyDescent="0.25">
      <c r="A98" s="80" t="s">
        <v>8</v>
      </c>
      <c r="B98" s="72">
        <v>1315234920</v>
      </c>
      <c r="C98" s="72" t="s">
        <v>157</v>
      </c>
      <c r="D98" s="73">
        <v>7072.8</v>
      </c>
      <c r="E98" s="73">
        <v>0</v>
      </c>
      <c r="F98" s="73">
        <v>19290.64</v>
      </c>
      <c r="G98" s="73">
        <f t="shared" si="1"/>
        <v>23148.767999999996</v>
      </c>
      <c r="H98" s="73">
        <v>25000</v>
      </c>
    </row>
    <row r="99" spans="1:8" x14ac:dyDescent="0.25">
      <c r="A99" s="80" t="s">
        <v>8</v>
      </c>
      <c r="B99" s="72">
        <v>1315236920</v>
      </c>
      <c r="C99" s="72" t="s">
        <v>158</v>
      </c>
      <c r="D99" s="73">
        <v>46210.69</v>
      </c>
      <c r="E99" s="73">
        <v>41600</v>
      </c>
      <c r="F99" s="73">
        <v>49580.76</v>
      </c>
      <c r="G99" s="73">
        <f t="shared" si="1"/>
        <v>59496.911999999997</v>
      </c>
      <c r="H99" s="73">
        <v>55000</v>
      </c>
    </row>
    <row r="100" spans="1:8" x14ac:dyDescent="0.25">
      <c r="A100" s="80" t="s">
        <v>8</v>
      </c>
      <c r="B100" s="72">
        <v>1315237920</v>
      </c>
      <c r="C100" s="72" t="s">
        <v>159</v>
      </c>
      <c r="D100" s="73">
        <v>83157.600000000006</v>
      </c>
      <c r="E100" s="73">
        <v>84952</v>
      </c>
      <c r="F100" s="73">
        <v>76778.28</v>
      </c>
      <c r="G100" s="73">
        <f t="shared" si="1"/>
        <v>92133.935999999987</v>
      </c>
      <c r="H100" s="73">
        <v>80000</v>
      </c>
    </row>
    <row r="101" spans="1:8" x14ac:dyDescent="0.25">
      <c r="A101" s="80" t="s">
        <v>8</v>
      </c>
      <c r="B101" s="72">
        <v>1315238920</v>
      </c>
      <c r="C101" s="72" t="s">
        <v>160</v>
      </c>
      <c r="D101" s="73">
        <v>4326.3</v>
      </c>
      <c r="E101" s="73">
        <v>9000</v>
      </c>
      <c r="F101" s="73">
        <v>0</v>
      </c>
      <c r="G101" s="73">
        <f t="shared" si="1"/>
        <v>0</v>
      </c>
      <c r="H101" s="73">
        <v>9000</v>
      </c>
    </row>
    <row r="102" spans="1:8" x14ac:dyDescent="0.25">
      <c r="A102" s="80" t="s">
        <v>8</v>
      </c>
      <c r="B102" s="72">
        <v>1315239920</v>
      </c>
      <c r="C102" s="72" t="s">
        <v>161</v>
      </c>
      <c r="D102" s="73">
        <v>3333.36</v>
      </c>
      <c r="E102" s="73">
        <v>0</v>
      </c>
      <c r="F102" s="73">
        <v>15000.02</v>
      </c>
      <c r="G102" s="73">
        <f t="shared" si="1"/>
        <v>18000.023999999998</v>
      </c>
      <c r="H102" s="73">
        <v>20000</v>
      </c>
    </row>
    <row r="103" spans="1:8" x14ac:dyDescent="0.25">
      <c r="A103" s="80" t="s">
        <v>8</v>
      </c>
      <c r="B103" s="72">
        <v>1315240920</v>
      </c>
      <c r="C103" s="72" t="s">
        <v>162</v>
      </c>
      <c r="D103" s="73">
        <v>11006.4</v>
      </c>
      <c r="E103" s="73">
        <v>16510</v>
      </c>
      <c r="F103" s="73">
        <v>0</v>
      </c>
      <c r="G103" s="73">
        <f t="shared" si="1"/>
        <v>0</v>
      </c>
      <c r="H103" s="73">
        <v>13000</v>
      </c>
    </row>
    <row r="104" spans="1:8" x14ac:dyDescent="0.25">
      <c r="A104" s="80" t="s">
        <v>8</v>
      </c>
      <c r="B104" s="72">
        <v>1315241920</v>
      </c>
      <c r="C104" s="72" t="s">
        <v>163</v>
      </c>
      <c r="D104" s="73">
        <v>2652.3</v>
      </c>
      <c r="E104" s="73">
        <v>0</v>
      </c>
      <c r="F104" s="73">
        <v>28858.74</v>
      </c>
      <c r="G104" s="73">
        <f t="shared" si="1"/>
        <v>34630.488000000005</v>
      </c>
      <c r="H104" s="73">
        <v>35000</v>
      </c>
    </row>
    <row r="105" spans="1:8" x14ac:dyDescent="0.25">
      <c r="A105" s="80" t="s">
        <v>8</v>
      </c>
      <c r="B105" s="72">
        <v>1315242920</v>
      </c>
      <c r="C105" s="72" t="s">
        <v>164</v>
      </c>
      <c r="D105" s="73">
        <v>6666.64</v>
      </c>
      <c r="E105" s="73">
        <v>0</v>
      </c>
      <c r="F105" s="73">
        <v>13333.28</v>
      </c>
      <c r="G105" s="73">
        <f t="shared" si="1"/>
        <v>15999.936</v>
      </c>
      <c r="H105" s="73">
        <v>16000</v>
      </c>
    </row>
    <row r="106" spans="1:8" x14ac:dyDescent="0.25">
      <c r="A106" s="80" t="s">
        <v>8</v>
      </c>
      <c r="B106" s="72">
        <v>1315243920</v>
      </c>
      <c r="C106" s="72" t="s">
        <v>165</v>
      </c>
      <c r="D106" s="73">
        <v>0</v>
      </c>
      <c r="E106" s="73">
        <v>0</v>
      </c>
      <c r="F106" s="73">
        <v>3500</v>
      </c>
      <c r="G106" s="73">
        <f t="shared" si="1"/>
        <v>4200</v>
      </c>
      <c r="H106" s="73">
        <v>5000</v>
      </c>
    </row>
    <row r="107" spans="1:8" x14ac:dyDescent="0.25">
      <c r="A107" s="80" t="s">
        <v>4</v>
      </c>
      <c r="B107" s="72">
        <v>1317100790</v>
      </c>
      <c r="C107" s="72" t="s">
        <v>166</v>
      </c>
      <c r="D107" s="73">
        <v>126348</v>
      </c>
      <c r="E107" s="73">
        <v>93104</v>
      </c>
      <c r="F107" s="73">
        <v>0</v>
      </c>
      <c r="G107" s="73">
        <f t="shared" si="1"/>
        <v>0</v>
      </c>
      <c r="H107" s="73">
        <v>0</v>
      </c>
    </row>
    <row r="108" spans="1:8" x14ac:dyDescent="0.25">
      <c r="A108" s="81" t="s">
        <v>10</v>
      </c>
      <c r="B108" s="72">
        <v>1317100990</v>
      </c>
      <c r="C108" s="72" t="s">
        <v>167</v>
      </c>
      <c r="D108" s="73">
        <v>178123.38</v>
      </c>
      <c r="E108" s="73">
        <v>467185</v>
      </c>
      <c r="F108" s="73">
        <v>79796</v>
      </c>
      <c r="G108" s="73">
        <f>F108/10*12+300000</f>
        <v>395755.2</v>
      </c>
      <c r="H108" s="73">
        <v>480000</v>
      </c>
    </row>
    <row r="109" spans="1:8" x14ac:dyDescent="0.25">
      <c r="A109" s="80" t="s">
        <v>8</v>
      </c>
      <c r="B109" s="72">
        <v>1317300920</v>
      </c>
      <c r="C109" s="72" t="s">
        <v>168</v>
      </c>
      <c r="D109" s="73">
        <v>681716.63</v>
      </c>
      <c r="E109" s="73">
        <v>646671</v>
      </c>
      <c r="F109" s="73">
        <v>599568.57999999996</v>
      </c>
      <c r="G109" s="73">
        <f t="shared" si="1"/>
        <v>719482.29599999986</v>
      </c>
      <c r="H109" s="73">
        <v>700000</v>
      </c>
    </row>
    <row r="110" spans="1:8" x14ac:dyDescent="0.25">
      <c r="A110" s="80" t="s">
        <v>8</v>
      </c>
      <c r="B110" s="72">
        <v>1317310920</v>
      </c>
      <c r="C110" s="72" t="s">
        <v>169</v>
      </c>
      <c r="D110" s="73">
        <v>27795.040000000001</v>
      </c>
      <c r="E110" s="73">
        <v>24871</v>
      </c>
      <c r="F110" s="73">
        <v>22428.799999999999</v>
      </c>
      <c r="G110" s="73">
        <f t="shared" si="1"/>
        <v>26914.560000000001</v>
      </c>
      <c r="H110" s="73">
        <v>25000</v>
      </c>
    </row>
    <row r="111" spans="1:8" x14ac:dyDescent="0.25">
      <c r="A111" s="80" t="s">
        <v>8</v>
      </c>
      <c r="B111" s="72">
        <v>1317600920</v>
      </c>
      <c r="C111" s="72" t="s">
        <v>170</v>
      </c>
      <c r="D111" s="73">
        <v>125739.51</v>
      </c>
      <c r="E111" s="73">
        <v>123679</v>
      </c>
      <c r="F111" s="73">
        <v>104423.29</v>
      </c>
      <c r="G111" s="73">
        <f t="shared" si="1"/>
        <v>125307.948</v>
      </c>
      <c r="H111" s="73">
        <v>125000</v>
      </c>
    </row>
    <row r="112" spans="1:8" x14ac:dyDescent="0.25">
      <c r="A112" s="80" t="s">
        <v>8</v>
      </c>
      <c r="B112" s="72">
        <v>1317600925</v>
      </c>
      <c r="C112" s="72" t="s">
        <v>171</v>
      </c>
      <c r="D112" s="73">
        <v>405674</v>
      </c>
      <c r="E112" s="73">
        <v>231369</v>
      </c>
      <c r="F112" s="73">
        <v>81309</v>
      </c>
      <c r="G112" s="73">
        <f t="shared" si="1"/>
        <v>97570.799999999988</v>
      </c>
      <c r="H112" s="73">
        <v>430000</v>
      </c>
    </row>
    <row r="113" spans="1:8" x14ac:dyDescent="0.25">
      <c r="A113" s="80" t="s">
        <v>8</v>
      </c>
      <c r="B113" s="72">
        <v>1317700920</v>
      </c>
      <c r="C113" s="72" t="s">
        <v>172</v>
      </c>
      <c r="D113" s="73">
        <v>89914.94</v>
      </c>
      <c r="E113" s="73">
        <v>158099</v>
      </c>
      <c r="F113" s="73">
        <v>78470.92</v>
      </c>
      <c r="G113" s="73">
        <f t="shared" si="1"/>
        <v>94165.103999999992</v>
      </c>
      <c r="H113" s="73">
        <v>90000</v>
      </c>
    </row>
    <row r="114" spans="1:8" x14ac:dyDescent="0.25">
      <c r="A114" s="80" t="s">
        <v>8</v>
      </c>
      <c r="B114" s="72">
        <v>1317710920</v>
      </c>
      <c r="C114" s="72" t="s">
        <v>173</v>
      </c>
      <c r="D114" s="73">
        <v>39954</v>
      </c>
      <c r="E114" s="73">
        <v>40000</v>
      </c>
      <c r="F114" s="73">
        <v>45549</v>
      </c>
      <c r="G114" s="73">
        <f t="shared" si="1"/>
        <v>54658.799999999996</v>
      </c>
      <c r="H114" s="73">
        <v>55000</v>
      </c>
    </row>
    <row r="115" spans="1:8" x14ac:dyDescent="0.25">
      <c r="A115" s="80" t="s">
        <v>8</v>
      </c>
      <c r="B115" s="72">
        <v>1317800920</v>
      </c>
      <c r="C115" s="72" t="s">
        <v>174</v>
      </c>
      <c r="D115" s="73">
        <v>300400.02</v>
      </c>
      <c r="E115" s="73">
        <v>529879</v>
      </c>
      <c r="F115" s="73">
        <v>109639.02</v>
      </c>
      <c r="G115" s="73">
        <f t="shared" si="1"/>
        <v>131566.82399999999</v>
      </c>
      <c r="H115" s="73">
        <v>130000</v>
      </c>
    </row>
    <row r="116" spans="1:8" x14ac:dyDescent="0.25">
      <c r="A116" s="80" t="s">
        <v>8</v>
      </c>
      <c r="B116" s="72">
        <v>1317810920</v>
      </c>
      <c r="C116" s="72" t="s">
        <v>175</v>
      </c>
      <c r="D116" s="73">
        <v>589317.44999999995</v>
      </c>
      <c r="E116" s="73">
        <v>614433</v>
      </c>
      <c r="F116" s="73">
        <v>755598.64</v>
      </c>
      <c r="G116" s="73">
        <f t="shared" si="1"/>
        <v>906718.36800000002</v>
      </c>
      <c r="H116" s="73">
        <v>900000</v>
      </c>
    </row>
    <row r="117" spans="1:8" x14ac:dyDescent="0.25">
      <c r="A117" s="80" t="s">
        <v>8</v>
      </c>
      <c r="B117" s="72">
        <v>1317900920</v>
      </c>
      <c r="C117" s="72" t="s">
        <v>176</v>
      </c>
      <c r="D117" s="73">
        <v>7858.4</v>
      </c>
      <c r="E117" s="73">
        <v>11000</v>
      </c>
      <c r="F117" s="73">
        <v>172911.8</v>
      </c>
      <c r="G117" s="73">
        <f t="shared" si="1"/>
        <v>207494.16</v>
      </c>
      <c r="H117" s="73">
        <v>11000</v>
      </c>
    </row>
    <row r="118" spans="1:8" x14ac:dyDescent="0.25">
      <c r="A118" s="80" t="s">
        <v>8</v>
      </c>
      <c r="B118" s="72">
        <v>1317901920</v>
      </c>
      <c r="C118" s="72" t="s">
        <v>177</v>
      </c>
      <c r="D118" s="73">
        <v>279450</v>
      </c>
      <c r="E118" s="73">
        <v>270135</v>
      </c>
      <c r="F118" s="73">
        <v>0</v>
      </c>
      <c r="G118" s="73">
        <v>270000</v>
      </c>
      <c r="H118" s="73">
        <v>270000</v>
      </c>
    </row>
    <row r="119" spans="1:8" x14ac:dyDescent="0.25">
      <c r="A119" s="80" t="s">
        <v>8</v>
      </c>
      <c r="B119" s="72">
        <v>1317902920</v>
      </c>
      <c r="C119" s="72" t="s">
        <v>178</v>
      </c>
      <c r="D119" s="73">
        <v>587266.41</v>
      </c>
      <c r="E119" s="73">
        <v>90000</v>
      </c>
      <c r="F119" s="73">
        <v>111807.99</v>
      </c>
      <c r="G119" s="73">
        <f t="shared" si="1"/>
        <v>134169.58800000002</v>
      </c>
      <c r="H119" s="73">
        <v>120000</v>
      </c>
    </row>
    <row r="120" spans="1:8" x14ac:dyDescent="0.25">
      <c r="A120" s="80" t="s">
        <v>8</v>
      </c>
      <c r="B120" s="72">
        <v>1317903920</v>
      </c>
      <c r="C120" s="72" t="s">
        <v>179</v>
      </c>
      <c r="D120" s="73">
        <v>23694</v>
      </c>
      <c r="E120" s="73">
        <v>0</v>
      </c>
      <c r="F120" s="73">
        <v>0</v>
      </c>
      <c r="G120" s="73">
        <f t="shared" si="1"/>
        <v>0</v>
      </c>
      <c r="H120" s="73">
        <v>0</v>
      </c>
    </row>
    <row r="121" spans="1:8" x14ac:dyDescent="0.25">
      <c r="A121" s="80" t="s">
        <v>8</v>
      </c>
      <c r="B121" s="72">
        <v>1317904920</v>
      </c>
      <c r="C121" s="72" t="s">
        <v>180</v>
      </c>
      <c r="D121" s="73">
        <v>1537732</v>
      </c>
      <c r="E121" s="73">
        <v>1500000</v>
      </c>
      <c r="F121" s="73">
        <v>1295126</v>
      </c>
      <c r="G121" s="73">
        <v>1300000</v>
      </c>
      <c r="H121" s="73">
        <v>0</v>
      </c>
    </row>
    <row r="122" spans="1:8" x14ac:dyDescent="0.25">
      <c r="A122" s="80" t="s">
        <v>8</v>
      </c>
      <c r="B122" s="72">
        <v>1317905920</v>
      </c>
      <c r="C122" s="72" t="s">
        <v>181</v>
      </c>
      <c r="D122" s="73">
        <v>0</v>
      </c>
      <c r="E122" s="73">
        <v>0</v>
      </c>
      <c r="F122" s="73">
        <v>316150</v>
      </c>
      <c r="G122" s="73">
        <v>0</v>
      </c>
      <c r="H122" s="73">
        <v>1300000</v>
      </c>
    </row>
    <row r="123" spans="1:8" x14ac:dyDescent="0.25">
      <c r="A123" s="80" t="s">
        <v>8</v>
      </c>
      <c r="B123" s="72">
        <v>1319000920</v>
      </c>
      <c r="C123" s="72" t="s">
        <v>182</v>
      </c>
      <c r="D123" s="73">
        <v>116069.2</v>
      </c>
      <c r="E123" s="73">
        <v>116069</v>
      </c>
      <c r="F123" s="73">
        <v>111950.38</v>
      </c>
      <c r="G123" s="73">
        <f t="shared" si="1"/>
        <v>134340.45600000001</v>
      </c>
      <c r="H123" s="73">
        <v>120000</v>
      </c>
    </row>
    <row r="124" spans="1:8" x14ac:dyDescent="0.25">
      <c r="A124" s="81" t="s">
        <v>10</v>
      </c>
      <c r="B124" s="72">
        <v>1322200920</v>
      </c>
      <c r="C124" s="72" t="s">
        <v>183</v>
      </c>
      <c r="D124" s="73">
        <v>22000</v>
      </c>
      <c r="E124" s="73">
        <v>0</v>
      </c>
      <c r="F124" s="73">
        <v>0</v>
      </c>
      <c r="G124" s="73">
        <f t="shared" si="1"/>
        <v>0</v>
      </c>
      <c r="H124" s="73">
        <v>0</v>
      </c>
    </row>
    <row r="125" spans="1:8" x14ac:dyDescent="0.25">
      <c r="A125" s="80" t="s">
        <v>6</v>
      </c>
      <c r="B125" s="72">
        <v>1328000420</v>
      </c>
      <c r="C125" s="72" t="s">
        <v>184</v>
      </c>
      <c r="D125" s="73">
        <v>3300</v>
      </c>
      <c r="E125" s="73">
        <v>77985</v>
      </c>
      <c r="F125" s="73">
        <v>3400</v>
      </c>
      <c r="G125" s="73">
        <f t="shared" si="1"/>
        <v>4080</v>
      </c>
      <c r="H125" s="105">
        <v>78000</v>
      </c>
    </row>
    <row r="126" spans="1:8" x14ac:dyDescent="0.25">
      <c r="A126" s="81" t="s">
        <v>10</v>
      </c>
      <c r="B126" s="72">
        <v>1328000920</v>
      </c>
      <c r="C126" s="72" t="s">
        <v>185</v>
      </c>
      <c r="D126" s="73">
        <v>105000</v>
      </c>
      <c r="E126" s="73">
        <v>128376</v>
      </c>
      <c r="F126" s="73">
        <v>0</v>
      </c>
      <c r="G126" s="73">
        <v>100000</v>
      </c>
      <c r="H126" s="73">
        <v>100000</v>
      </c>
    </row>
    <row r="127" spans="1:8" x14ac:dyDescent="0.25">
      <c r="A127" s="80" t="s">
        <v>6</v>
      </c>
      <c r="B127" s="72">
        <v>1328200420</v>
      </c>
      <c r="C127" s="72" t="s">
        <v>186</v>
      </c>
      <c r="D127" s="73">
        <v>53520</v>
      </c>
      <c r="E127" s="73">
        <v>78000</v>
      </c>
      <c r="F127" s="73">
        <v>0</v>
      </c>
      <c r="G127" s="73">
        <f t="shared" si="1"/>
        <v>0</v>
      </c>
      <c r="H127" s="105">
        <v>60000</v>
      </c>
    </row>
    <row r="128" spans="1:8" x14ac:dyDescent="0.25">
      <c r="A128" s="81" t="s">
        <v>10</v>
      </c>
      <c r="B128" s="72">
        <v>1328300990</v>
      </c>
      <c r="C128" s="72" t="s">
        <v>187</v>
      </c>
      <c r="D128" s="73">
        <v>122743</v>
      </c>
      <c r="E128" s="73">
        <v>114800</v>
      </c>
      <c r="F128" s="73">
        <v>0</v>
      </c>
      <c r="G128" s="73">
        <v>115000</v>
      </c>
      <c r="H128" s="73">
        <v>115000</v>
      </c>
    </row>
    <row r="129" spans="1:8" x14ac:dyDescent="0.25">
      <c r="A129" s="80" t="s">
        <v>6</v>
      </c>
      <c r="B129" s="72">
        <v>1329200650</v>
      </c>
      <c r="C129" s="72" t="s">
        <v>188</v>
      </c>
      <c r="D129" s="73">
        <v>0</v>
      </c>
      <c r="E129" s="73">
        <v>0</v>
      </c>
      <c r="F129" s="73">
        <v>8250</v>
      </c>
      <c r="G129" s="73">
        <f t="shared" si="1"/>
        <v>9900</v>
      </c>
      <c r="H129" s="73">
        <v>10000</v>
      </c>
    </row>
    <row r="130" spans="1:8" x14ac:dyDescent="0.25">
      <c r="A130" s="81" t="s">
        <v>10</v>
      </c>
      <c r="B130" s="72">
        <v>1329300990</v>
      </c>
      <c r="C130" s="72" t="s">
        <v>189</v>
      </c>
      <c r="D130" s="73">
        <v>0</v>
      </c>
      <c r="E130" s="73">
        <v>0</v>
      </c>
      <c r="F130" s="73">
        <v>21000</v>
      </c>
      <c r="G130" s="73">
        <f t="shared" si="1"/>
        <v>25200</v>
      </c>
      <c r="H130" s="73">
        <v>25000</v>
      </c>
    </row>
    <row r="131" spans="1:8" x14ac:dyDescent="0.25">
      <c r="A131" s="81" t="s">
        <v>10</v>
      </c>
      <c r="B131" s="72">
        <v>1329800921</v>
      </c>
      <c r="C131" s="72" t="s">
        <v>190</v>
      </c>
      <c r="D131" s="73">
        <v>193189</v>
      </c>
      <c r="E131" s="73">
        <v>82431</v>
      </c>
      <c r="F131" s="73">
        <v>148386</v>
      </c>
      <c r="G131" s="73">
        <f t="shared" ref="G131:G194" si="2">F131/10*12</f>
        <v>178063.2</v>
      </c>
      <c r="H131" s="73">
        <v>170000</v>
      </c>
    </row>
    <row r="132" spans="1:8" x14ac:dyDescent="0.25">
      <c r="A132" s="81" t="s">
        <v>10</v>
      </c>
      <c r="B132" s="72">
        <v>1337000942</v>
      </c>
      <c r="C132" s="72" t="s">
        <v>191</v>
      </c>
      <c r="D132" s="73">
        <v>0</v>
      </c>
      <c r="E132" s="73">
        <v>24000</v>
      </c>
      <c r="F132" s="73">
        <v>0</v>
      </c>
      <c r="G132" s="73">
        <v>24000</v>
      </c>
      <c r="H132" s="73">
        <v>24000</v>
      </c>
    </row>
    <row r="133" spans="1:8" x14ac:dyDescent="0.25">
      <c r="A133" s="80" t="s">
        <v>9</v>
      </c>
      <c r="B133" s="72">
        <v>1341000930</v>
      </c>
      <c r="C133" s="72" t="s">
        <v>192</v>
      </c>
      <c r="D133" s="73">
        <v>837261</v>
      </c>
      <c r="E133" s="73">
        <v>1007721</v>
      </c>
      <c r="F133" s="73">
        <v>821108</v>
      </c>
      <c r="G133" s="73">
        <f t="shared" si="2"/>
        <v>985329.60000000009</v>
      </c>
      <c r="H133" s="73">
        <v>950000</v>
      </c>
    </row>
    <row r="134" spans="1:8" x14ac:dyDescent="0.25">
      <c r="A134" s="80" t="s">
        <v>9</v>
      </c>
      <c r="B134" s="72">
        <v>1341001930</v>
      </c>
      <c r="C134" s="72" t="s">
        <v>193</v>
      </c>
      <c r="D134" s="73">
        <v>49999</v>
      </c>
      <c r="E134" s="73">
        <v>0</v>
      </c>
      <c r="F134" s="73">
        <v>0</v>
      </c>
      <c r="G134" s="73">
        <f t="shared" si="2"/>
        <v>0</v>
      </c>
      <c r="H134" s="73">
        <v>30000</v>
      </c>
    </row>
    <row r="135" spans="1:8" x14ac:dyDescent="0.25">
      <c r="A135" s="80" t="s">
        <v>9</v>
      </c>
      <c r="B135" s="72">
        <v>1341002930</v>
      </c>
      <c r="C135" s="72" t="s">
        <v>194</v>
      </c>
      <c r="D135" s="73">
        <v>13162</v>
      </c>
      <c r="E135" s="73">
        <v>0</v>
      </c>
      <c r="F135" s="73">
        <v>0</v>
      </c>
      <c r="G135" s="73">
        <f t="shared" si="2"/>
        <v>0</v>
      </c>
      <c r="H135" s="73">
        <v>13000</v>
      </c>
    </row>
    <row r="136" spans="1:8" x14ac:dyDescent="0.25">
      <c r="A136" s="80" t="s">
        <v>9</v>
      </c>
      <c r="B136" s="72">
        <v>1341003930</v>
      </c>
      <c r="C136" s="72" t="s">
        <v>195</v>
      </c>
      <c r="D136" s="73">
        <v>0</v>
      </c>
      <c r="E136" s="73">
        <v>0</v>
      </c>
      <c r="F136" s="73">
        <v>12000</v>
      </c>
      <c r="G136" s="73">
        <f t="shared" si="2"/>
        <v>14400</v>
      </c>
      <c r="H136" s="73">
        <v>12000</v>
      </c>
    </row>
    <row r="137" spans="1:8" x14ac:dyDescent="0.25">
      <c r="A137" s="80" t="s">
        <v>9</v>
      </c>
      <c r="B137" s="72">
        <v>1341100930</v>
      </c>
      <c r="C137" s="72" t="s">
        <v>196</v>
      </c>
      <c r="D137" s="73">
        <v>0</v>
      </c>
      <c r="E137" s="73">
        <v>66665</v>
      </c>
      <c r="F137" s="73">
        <v>73269</v>
      </c>
      <c r="G137" s="73">
        <f t="shared" si="2"/>
        <v>87922.799999999988</v>
      </c>
      <c r="H137" s="73">
        <v>87000</v>
      </c>
    </row>
    <row r="138" spans="1:8" x14ac:dyDescent="0.25">
      <c r="A138" s="80" t="s">
        <v>9</v>
      </c>
      <c r="B138" s="72">
        <v>1342200930</v>
      </c>
      <c r="C138" s="72" t="s">
        <v>197</v>
      </c>
      <c r="D138" s="73">
        <v>87801</v>
      </c>
      <c r="E138" s="73">
        <v>56688</v>
      </c>
      <c r="F138" s="73">
        <v>27182</v>
      </c>
      <c r="G138" s="73">
        <f t="shared" si="2"/>
        <v>32618.399999999998</v>
      </c>
      <c r="H138" s="73">
        <v>33000</v>
      </c>
    </row>
    <row r="139" spans="1:8" x14ac:dyDescent="0.25">
      <c r="A139" s="80" t="s">
        <v>9</v>
      </c>
      <c r="B139" s="72">
        <v>1342201930</v>
      </c>
      <c r="C139" s="72" t="s">
        <v>198</v>
      </c>
      <c r="D139" s="73">
        <v>25110</v>
      </c>
      <c r="E139" s="73">
        <v>20315</v>
      </c>
      <c r="F139" s="73">
        <v>12903</v>
      </c>
      <c r="G139" s="73">
        <f t="shared" si="2"/>
        <v>15483.599999999999</v>
      </c>
      <c r="H139" s="73">
        <v>16000</v>
      </c>
    </row>
    <row r="140" spans="1:8" x14ac:dyDescent="0.25">
      <c r="A140" s="80" t="s">
        <v>9</v>
      </c>
      <c r="B140" s="72">
        <v>1342202930</v>
      </c>
      <c r="C140" s="72" t="s">
        <v>199</v>
      </c>
      <c r="D140" s="73">
        <v>0</v>
      </c>
      <c r="E140" s="73">
        <v>29535</v>
      </c>
      <c r="F140" s="73">
        <v>0</v>
      </c>
      <c r="G140" s="73">
        <f t="shared" si="2"/>
        <v>0</v>
      </c>
      <c r="H140" s="73">
        <v>30000</v>
      </c>
    </row>
    <row r="141" spans="1:8" x14ac:dyDescent="0.25">
      <c r="A141" s="80" t="s">
        <v>9</v>
      </c>
      <c r="B141" s="72">
        <v>1342400930</v>
      </c>
      <c r="C141" s="72" t="s">
        <v>200</v>
      </c>
      <c r="D141" s="73">
        <v>33434</v>
      </c>
      <c r="E141" s="73">
        <v>44579</v>
      </c>
      <c r="F141" s="73">
        <v>58204</v>
      </c>
      <c r="G141" s="73">
        <f t="shared" si="2"/>
        <v>69844.799999999988</v>
      </c>
      <c r="H141" s="73">
        <v>65000</v>
      </c>
    </row>
    <row r="142" spans="1:8" s="116" customFormat="1" x14ac:dyDescent="0.25">
      <c r="A142" s="113" t="s">
        <v>10</v>
      </c>
      <c r="B142" s="114">
        <v>1342400990</v>
      </c>
      <c r="C142" s="114" t="s">
        <v>201</v>
      </c>
      <c r="D142" s="115">
        <v>149897</v>
      </c>
      <c r="E142" s="115">
        <v>225000</v>
      </c>
      <c r="F142" s="115">
        <v>157005</v>
      </c>
      <c r="G142" s="115">
        <f t="shared" si="2"/>
        <v>188406</v>
      </c>
      <c r="H142" s="115">
        <v>225000</v>
      </c>
    </row>
    <row r="143" spans="1:8" x14ac:dyDescent="0.25">
      <c r="A143" s="80" t="s">
        <v>9</v>
      </c>
      <c r="B143" s="72">
        <v>1342403930</v>
      </c>
      <c r="C143" s="72" t="s">
        <v>202</v>
      </c>
      <c r="D143" s="73">
        <v>188610</v>
      </c>
      <c r="E143" s="73">
        <v>102000</v>
      </c>
      <c r="F143" s="73">
        <v>47589</v>
      </c>
      <c r="G143" s="73">
        <f t="shared" si="2"/>
        <v>57106.799999999996</v>
      </c>
      <c r="H143" s="73">
        <v>100000</v>
      </c>
    </row>
    <row r="144" spans="1:8" x14ac:dyDescent="0.25">
      <c r="A144" s="80" t="s">
        <v>9</v>
      </c>
      <c r="B144" s="72">
        <v>1343500930</v>
      </c>
      <c r="C144" s="72" t="s">
        <v>203</v>
      </c>
      <c r="D144" s="73">
        <v>38579</v>
      </c>
      <c r="E144" s="73">
        <v>37800</v>
      </c>
      <c r="F144" s="73">
        <v>20248</v>
      </c>
      <c r="G144" s="73">
        <f t="shared" si="2"/>
        <v>24297.599999999999</v>
      </c>
      <c r="H144" s="73">
        <v>35000</v>
      </c>
    </row>
    <row r="145" spans="1:8" x14ac:dyDescent="0.25">
      <c r="A145" s="80" t="s">
        <v>9</v>
      </c>
      <c r="B145" s="72">
        <v>1343500931</v>
      </c>
      <c r="C145" s="72" t="s">
        <v>204</v>
      </c>
      <c r="D145" s="73">
        <v>0</v>
      </c>
      <c r="E145" s="73">
        <v>860465</v>
      </c>
      <c r="F145" s="73">
        <v>755000</v>
      </c>
      <c r="G145" s="73">
        <v>755000</v>
      </c>
      <c r="H145" s="73">
        <v>750000</v>
      </c>
    </row>
    <row r="146" spans="1:8" x14ac:dyDescent="0.25">
      <c r="A146" s="80" t="s">
        <v>9</v>
      </c>
      <c r="B146" s="72">
        <v>1343510930</v>
      </c>
      <c r="C146" s="72" t="s">
        <v>205</v>
      </c>
      <c r="D146" s="73">
        <v>169954</v>
      </c>
      <c r="E146" s="73">
        <v>183606</v>
      </c>
      <c r="F146" s="73">
        <v>80243</v>
      </c>
      <c r="G146" s="73">
        <f t="shared" si="2"/>
        <v>96291.6</v>
      </c>
      <c r="H146" s="73">
        <v>150000</v>
      </c>
    </row>
    <row r="147" spans="1:8" x14ac:dyDescent="0.25">
      <c r="A147" s="80" t="s">
        <v>9</v>
      </c>
      <c r="B147" s="72">
        <v>1343511930</v>
      </c>
      <c r="C147" s="72" t="s">
        <v>206</v>
      </c>
      <c r="D147" s="73">
        <v>35176</v>
      </c>
      <c r="E147" s="73">
        <v>0</v>
      </c>
      <c r="F147" s="73">
        <v>4170</v>
      </c>
      <c r="G147" s="73">
        <f t="shared" si="2"/>
        <v>5004</v>
      </c>
      <c r="H147" s="73">
        <v>10000</v>
      </c>
    </row>
    <row r="148" spans="1:8" x14ac:dyDescent="0.25">
      <c r="A148" s="80" t="s">
        <v>9</v>
      </c>
      <c r="B148" s="72">
        <v>1343520930</v>
      </c>
      <c r="C148" s="72" t="s">
        <v>207</v>
      </c>
      <c r="D148" s="73">
        <v>126572</v>
      </c>
      <c r="E148" s="73">
        <v>182797</v>
      </c>
      <c r="F148" s="73">
        <v>60892</v>
      </c>
      <c r="G148" s="73">
        <f t="shared" si="2"/>
        <v>73070.399999999994</v>
      </c>
      <c r="H148" s="73">
        <v>130000</v>
      </c>
    </row>
    <row r="149" spans="1:8" x14ac:dyDescent="0.25">
      <c r="A149" s="80" t="s">
        <v>9</v>
      </c>
      <c r="B149" s="72">
        <v>1343530930</v>
      </c>
      <c r="C149" s="72" t="s">
        <v>208</v>
      </c>
      <c r="D149" s="73">
        <v>2535</v>
      </c>
      <c r="E149" s="73">
        <v>0</v>
      </c>
      <c r="F149" s="73">
        <v>0</v>
      </c>
      <c r="G149" s="73">
        <f t="shared" si="2"/>
        <v>0</v>
      </c>
      <c r="H149" s="73">
        <v>10000</v>
      </c>
    </row>
    <row r="150" spans="1:8" x14ac:dyDescent="0.25">
      <c r="A150" s="80" t="s">
        <v>9</v>
      </c>
      <c r="B150" s="72">
        <v>1343540930</v>
      </c>
      <c r="C150" s="72" t="s">
        <v>209</v>
      </c>
      <c r="D150" s="73">
        <v>119584</v>
      </c>
      <c r="E150" s="73">
        <v>69344</v>
      </c>
      <c r="F150" s="73">
        <v>17843</v>
      </c>
      <c r="G150" s="73">
        <f t="shared" si="2"/>
        <v>21411.599999999999</v>
      </c>
      <c r="H150" s="73">
        <v>50000</v>
      </c>
    </row>
    <row r="151" spans="1:8" x14ac:dyDescent="0.25">
      <c r="A151" s="80" t="s">
        <v>9</v>
      </c>
      <c r="B151" s="72">
        <v>1343800930</v>
      </c>
      <c r="C151" s="72" t="s">
        <v>210</v>
      </c>
      <c r="D151" s="73">
        <v>713188</v>
      </c>
      <c r="E151" s="73">
        <v>756142</v>
      </c>
      <c r="F151" s="73">
        <v>864295</v>
      </c>
      <c r="G151" s="73">
        <f t="shared" si="2"/>
        <v>1037154</v>
      </c>
      <c r="H151" s="73">
        <v>1000000</v>
      </c>
    </row>
    <row r="152" spans="1:8" x14ac:dyDescent="0.25">
      <c r="A152" s="80" t="s">
        <v>9</v>
      </c>
      <c r="B152" s="72">
        <v>1343910930</v>
      </c>
      <c r="C152" s="72" t="s">
        <v>211</v>
      </c>
      <c r="D152" s="73">
        <v>802819</v>
      </c>
      <c r="E152" s="73">
        <v>853829</v>
      </c>
      <c r="F152" s="73">
        <v>543876</v>
      </c>
      <c r="G152" s="73">
        <f t="shared" si="2"/>
        <v>652651.19999999995</v>
      </c>
      <c r="H152" s="73">
        <v>850000</v>
      </c>
    </row>
    <row r="153" spans="1:8" x14ac:dyDescent="0.25">
      <c r="A153" s="80" t="s">
        <v>9</v>
      </c>
      <c r="B153" s="72">
        <v>1344400930</v>
      </c>
      <c r="C153" s="72" t="s">
        <v>212</v>
      </c>
      <c r="D153" s="73">
        <v>81169</v>
      </c>
      <c r="E153" s="73">
        <v>38116</v>
      </c>
      <c r="F153" s="73">
        <v>44413</v>
      </c>
      <c r="G153" s="73">
        <f t="shared" si="2"/>
        <v>53295.600000000006</v>
      </c>
      <c r="H153" s="73">
        <v>55000</v>
      </c>
    </row>
    <row r="154" spans="1:8" x14ac:dyDescent="0.25">
      <c r="A154" s="80" t="s">
        <v>9</v>
      </c>
      <c r="B154" s="72">
        <v>1344420930</v>
      </c>
      <c r="C154" s="72" t="s">
        <v>213</v>
      </c>
      <c r="D154" s="73">
        <v>8650</v>
      </c>
      <c r="E154" s="73">
        <v>54775</v>
      </c>
      <c r="F154" s="73">
        <v>12250</v>
      </c>
      <c r="G154" s="73">
        <f t="shared" si="2"/>
        <v>14700</v>
      </c>
      <c r="H154" s="73">
        <v>16000</v>
      </c>
    </row>
    <row r="155" spans="1:8" x14ac:dyDescent="0.25">
      <c r="A155" s="80" t="s">
        <v>5</v>
      </c>
      <c r="B155" s="72">
        <v>1344500420</v>
      </c>
      <c r="C155" s="72" t="s">
        <v>214</v>
      </c>
      <c r="D155" s="73">
        <v>0</v>
      </c>
      <c r="E155" s="73">
        <v>0</v>
      </c>
      <c r="F155" s="73">
        <v>9325</v>
      </c>
      <c r="G155" s="73">
        <f t="shared" si="2"/>
        <v>11190</v>
      </c>
      <c r="H155" s="73">
        <v>12000</v>
      </c>
    </row>
    <row r="156" spans="1:8" x14ac:dyDescent="0.25">
      <c r="A156" s="80" t="s">
        <v>9</v>
      </c>
      <c r="B156" s="72">
        <v>1344500930</v>
      </c>
      <c r="C156" s="72" t="s">
        <v>215</v>
      </c>
      <c r="D156" s="73">
        <v>173044</v>
      </c>
      <c r="E156" s="73">
        <v>171863</v>
      </c>
      <c r="F156" s="73">
        <v>132419</v>
      </c>
      <c r="G156" s="73">
        <f t="shared" si="2"/>
        <v>158902.79999999999</v>
      </c>
      <c r="H156" s="73">
        <v>160000</v>
      </c>
    </row>
    <row r="157" spans="1:8" x14ac:dyDescent="0.25">
      <c r="A157" s="80" t="s">
        <v>9</v>
      </c>
      <c r="B157" s="72">
        <v>1345100930</v>
      </c>
      <c r="C157" s="72" t="s">
        <v>216</v>
      </c>
      <c r="D157" s="73">
        <v>817354</v>
      </c>
      <c r="E157" s="73">
        <v>785630</v>
      </c>
      <c r="F157" s="73">
        <v>696866</v>
      </c>
      <c r="G157" s="73">
        <f t="shared" si="2"/>
        <v>836239.20000000007</v>
      </c>
      <c r="H157" s="73">
        <v>780000</v>
      </c>
    </row>
    <row r="158" spans="1:8" x14ac:dyDescent="0.25">
      <c r="A158" s="80" t="s">
        <v>9</v>
      </c>
      <c r="B158" s="72">
        <v>1345110930</v>
      </c>
      <c r="C158" s="72" t="s">
        <v>217</v>
      </c>
      <c r="D158" s="73">
        <v>1916</v>
      </c>
      <c r="E158" s="73">
        <v>53570</v>
      </c>
      <c r="F158" s="73">
        <v>0</v>
      </c>
      <c r="G158" s="73">
        <f t="shared" si="2"/>
        <v>0</v>
      </c>
      <c r="H158" s="73">
        <v>30000</v>
      </c>
    </row>
    <row r="159" spans="1:8" x14ac:dyDescent="0.25">
      <c r="A159" s="80" t="s">
        <v>9</v>
      </c>
      <c r="B159" s="72">
        <v>1345200930</v>
      </c>
      <c r="C159" s="72" t="s">
        <v>218</v>
      </c>
      <c r="D159" s="73">
        <v>258220</v>
      </c>
      <c r="E159" s="73">
        <v>354859</v>
      </c>
      <c r="F159" s="73">
        <v>218100</v>
      </c>
      <c r="G159" s="73">
        <f t="shared" si="2"/>
        <v>261720</v>
      </c>
      <c r="H159" s="73">
        <v>262000</v>
      </c>
    </row>
    <row r="160" spans="1:8" x14ac:dyDescent="0.25">
      <c r="A160" s="80" t="s">
        <v>9</v>
      </c>
      <c r="B160" s="72">
        <v>1345201930</v>
      </c>
      <c r="C160" s="72" t="s">
        <v>219</v>
      </c>
      <c r="D160" s="73">
        <v>90091</v>
      </c>
      <c r="E160" s="73">
        <v>0</v>
      </c>
      <c r="F160" s="73">
        <v>72577</v>
      </c>
      <c r="G160" s="73">
        <f t="shared" si="2"/>
        <v>87092.4</v>
      </c>
      <c r="H160" s="73">
        <v>90000</v>
      </c>
    </row>
    <row r="161" spans="1:8" x14ac:dyDescent="0.25">
      <c r="A161" s="80" t="s">
        <v>9</v>
      </c>
      <c r="B161" s="72">
        <v>1345220930</v>
      </c>
      <c r="C161" s="72" t="s">
        <v>220</v>
      </c>
      <c r="D161" s="73">
        <v>128051</v>
      </c>
      <c r="E161" s="73">
        <v>88924</v>
      </c>
      <c r="F161" s="73">
        <v>109242</v>
      </c>
      <c r="G161" s="73">
        <f t="shared" si="2"/>
        <v>131090.40000000002</v>
      </c>
      <c r="H161" s="73">
        <v>120000</v>
      </c>
    </row>
    <row r="162" spans="1:8" x14ac:dyDescent="0.25">
      <c r="A162" s="80" t="s">
        <v>9</v>
      </c>
      <c r="B162" s="72">
        <v>1345300930</v>
      </c>
      <c r="C162" s="72" t="s">
        <v>221</v>
      </c>
      <c r="D162" s="73">
        <v>1801</v>
      </c>
      <c r="E162" s="73">
        <v>2402</v>
      </c>
      <c r="F162" s="73">
        <v>0</v>
      </c>
      <c r="G162" s="73">
        <f t="shared" si="2"/>
        <v>0</v>
      </c>
      <c r="H162" s="73">
        <v>3000</v>
      </c>
    </row>
    <row r="163" spans="1:8" x14ac:dyDescent="0.25">
      <c r="A163" s="80" t="s">
        <v>9</v>
      </c>
      <c r="B163" s="72">
        <v>1345400930</v>
      </c>
      <c r="C163" s="72" t="s">
        <v>222</v>
      </c>
      <c r="D163" s="73">
        <v>117411</v>
      </c>
      <c r="E163" s="73">
        <v>244470</v>
      </c>
      <c r="F163" s="73">
        <v>154552</v>
      </c>
      <c r="G163" s="73">
        <f t="shared" si="2"/>
        <v>185462.40000000002</v>
      </c>
      <c r="H163" s="73">
        <v>200000</v>
      </c>
    </row>
    <row r="164" spans="1:8" x14ac:dyDescent="0.25">
      <c r="A164" s="80" t="s">
        <v>9</v>
      </c>
      <c r="B164" s="72">
        <v>1346300930</v>
      </c>
      <c r="C164" s="72" t="s">
        <v>223</v>
      </c>
      <c r="D164" s="73">
        <v>6839</v>
      </c>
      <c r="E164" s="73">
        <v>0</v>
      </c>
      <c r="F164" s="73">
        <v>2128</v>
      </c>
      <c r="G164" s="73">
        <f t="shared" si="2"/>
        <v>2553.6000000000004</v>
      </c>
      <c r="H164" s="73">
        <v>5000</v>
      </c>
    </row>
    <row r="165" spans="1:8" x14ac:dyDescent="0.25">
      <c r="A165" s="80" t="s">
        <v>9</v>
      </c>
      <c r="B165" s="72">
        <v>1346310930</v>
      </c>
      <c r="C165" s="72" t="s">
        <v>224</v>
      </c>
      <c r="D165" s="73">
        <v>0</v>
      </c>
      <c r="E165" s="73">
        <v>3784</v>
      </c>
      <c r="F165" s="73">
        <v>0</v>
      </c>
      <c r="G165" s="73">
        <f t="shared" si="2"/>
        <v>0</v>
      </c>
      <c r="H165" s="73">
        <v>3000</v>
      </c>
    </row>
    <row r="166" spans="1:8" x14ac:dyDescent="0.25">
      <c r="A166" s="80" t="s">
        <v>9</v>
      </c>
      <c r="B166" s="72">
        <v>1346400930</v>
      </c>
      <c r="C166" s="72" t="s">
        <v>225</v>
      </c>
      <c r="D166" s="73">
        <v>-4003</v>
      </c>
      <c r="E166" s="73">
        <v>-6005</v>
      </c>
      <c r="F166" s="73">
        <v>1000</v>
      </c>
      <c r="G166" s="73">
        <f t="shared" si="2"/>
        <v>1200</v>
      </c>
      <c r="H166" s="73">
        <v>2000</v>
      </c>
    </row>
    <row r="167" spans="1:8" x14ac:dyDescent="0.25">
      <c r="A167" s="80" t="s">
        <v>9</v>
      </c>
      <c r="B167" s="72">
        <v>1346501930</v>
      </c>
      <c r="C167" s="72" t="s">
        <v>226</v>
      </c>
      <c r="D167" s="73">
        <v>69629</v>
      </c>
      <c r="E167" s="73">
        <v>71303</v>
      </c>
      <c r="F167" s="73">
        <v>88325</v>
      </c>
      <c r="G167" s="73">
        <f t="shared" si="2"/>
        <v>105990</v>
      </c>
      <c r="H167" s="73">
        <v>106000</v>
      </c>
    </row>
    <row r="168" spans="1:8" x14ac:dyDescent="0.25">
      <c r="A168" s="80" t="s">
        <v>9</v>
      </c>
      <c r="B168" s="72">
        <v>1346600930</v>
      </c>
      <c r="C168" s="72" t="s">
        <v>227</v>
      </c>
      <c r="D168" s="73">
        <v>139310</v>
      </c>
      <c r="E168" s="73">
        <v>178427</v>
      </c>
      <c r="F168" s="73">
        <v>188692</v>
      </c>
      <c r="G168" s="73">
        <f t="shared" si="2"/>
        <v>226430.40000000002</v>
      </c>
      <c r="H168" s="73">
        <v>227000</v>
      </c>
    </row>
    <row r="169" spans="1:8" x14ac:dyDescent="0.25">
      <c r="A169" s="80" t="s">
        <v>9</v>
      </c>
      <c r="B169" s="72">
        <v>1346610930</v>
      </c>
      <c r="C169" s="72" t="s">
        <v>228</v>
      </c>
      <c r="D169" s="73">
        <v>98094</v>
      </c>
      <c r="E169" s="73">
        <v>47966</v>
      </c>
      <c r="F169" s="73">
        <v>19477</v>
      </c>
      <c r="G169" s="73">
        <f t="shared" si="2"/>
        <v>23372.400000000001</v>
      </c>
      <c r="H169" s="73">
        <v>25000</v>
      </c>
    </row>
    <row r="170" spans="1:8" x14ac:dyDescent="0.25">
      <c r="A170" s="80" t="s">
        <v>9</v>
      </c>
      <c r="B170" s="72">
        <v>1346620930</v>
      </c>
      <c r="C170" s="72" t="s">
        <v>229</v>
      </c>
      <c r="D170" s="73">
        <v>52479</v>
      </c>
      <c r="E170" s="73">
        <v>62655</v>
      </c>
      <c r="F170" s="73">
        <v>3564</v>
      </c>
      <c r="G170" s="73">
        <f t="shared" si="2"/>
        <v>4276.7999999999993</v>
      </c>
      <c r="H170" s="73">
        <v>4000</v>
      </c>
    </row>
    <row r="171" spans="1:8" x14ac:dyDescent="0.25">
      <c r="A171" s="80" t="s">
        <v>9</v>
      </c>
      <c r="B171" s="72">
        <v>1346630930</v>
      </c>
      <c r="C171" s="72" t="s">
        <v>230</v>
      </c>
      <c r="D171" s="73">
        <v>0</v>
      </c>
      <c r="E171" s="73">
        <v>3615</v>
      </c>
      <c r="F171" s="73">
        <v>0</v>
      </c>
      <c r="G171" s="73">
        <f t="shared" si="2"/>
        <v>0</v>
      </c>
      <c r="H171" s="73">
        <v>4000</v>
      </c>
    </row>
    <row r="172" spans="1:8" x14ac:dyDescent="0.25">
      <c r="A172" s="80" t="s">
        <v>9</v>
      </c>
      <c r="B172" s="72">
        <v>1346700930</v>
      </c>
      <c r="C172" s="72" t="s">
        <v>231</v>
      </c>
      <c r="D172" s="73">
        <v>149777</v>
      </c>
      <c r="E172" s="73">
        <v>163076</v>
      </c>
      <c r="F172" s="73">
        <v>76689</v>
      </c>
      <c r="G172" s="73">
        <f t="shared" si="2"/>
        <v>92026.799999999988</v>
      </c>
      <c r="H172" s="73">
        <v>93000</v>
      </c>
    </row>
    <row r="173" spans="1:8" x14ac:dyDescent="0.25">
      <c r="A173" s="80" t="s">
        <v>9</v>
      </c>
      <c r="B173" s="72">
        <v>1346701930</v>
      </c>
      <c r="C173" s="72" t="s">
        <v>232</v>
      </c>
      <c r="D173" s="73">
        <v>251249</v>
      </c>
      <c r="E173" s="73">
        <v>125656</v>
      </c>
      <c r="F173" s="73">
        <v>120419</v>
      </c>
      <c r="G173" s="73">
        <f t="shared" si="2"/>
        <v>144502.79999999999</v>
      </c>
      <c r="H173" s="73">
        <v>145000</v>
      </c>
    </row>
    <row r="174" spans="1:8" x14ac:dyDescent="0.25">
      <c r="A174" s="80" t="s">
        <v>9</v>
      </c>
      <c r="B174" s="72">
        <v>1346702930</v>
      </c>
      <c r="C174" s="72" t="s">
        <v>233</v>
      </c>
      <c r="D174" s="73">
        <v>27980</v>
      </c>
      <c r="E174" s="73">
        <v>31837</v>
      </c>
      <c r="F174" s="73">
        <v>30745</v>
      </c>
      <c r="G174" s="73">
        <f t="shared" si="2"/>
        <v>36894</v>
      </c>
      <c r="H174" s="73">
        <v>37000</v>
      </c>
    </row>
    <row r="175" spans="1:8" x14ac:dyDescent="0.25">
      <c r="A175" s="80" t="s">
        <v>9</v>
      </c>
      <c r="B175" s="72">
        <v>1346710930</v>
      </c>
      <c r="C175" s="72" t="s">
        <v>234</v>
      </c>
      <c r="D175" s="73">
        <v>1557</v>
      </c>
      <c r="E175" s="73">
        <v>0</v>
      </c>
      <c r="F175" s="73">
        <v>0</v>
      </c>
      <c r="G175" s="73">
        <f t="shared" si="2"/>
        <v>0</v>
      </c>
      <c r="H175" s="73">
        <v>0</v>
      </c>
    </row>
    <row r="176" spans="1:8" x14ac:dyDescent="0.25">
      <c r="A176" s="80" t="s">
        <v>9</v>
      </c>
      <c r="B176" s="72">
        <v>1346800930</v>
      </c>
      <c r="C176" s="72" t="s">
        <v>235</v>
      </c>
      <c r="D176" s="73">
        <v>0</v>
      </c>
      <c r="E176" s="73">
        <v>5340</v>
      </c>
      <c r="F176" s="73">
        <v>1385</v>
      </c>
      <c r="G176" s="73">
        <f t="shared" si="2"/>
        <v>1662</v>
      </c>
      <c r="H176" s="73">
        <v>2000</v>
      </c>
    </row>
    <row r="177" spans="1:8" x14ac:dyDescent="0.25">
      <c r="A177" s="80" t="s">
        <v>9</v>
      </c>
      <c r="B177" s="72">
        <v>1347100930</v>
      </c>
      <c r="C177" s="72" t="s">
        <v>236</v>
      </c>
      <c r="D177" s="73">
        <v>45919</v>
      </c>
      <c r="E177" s="73">
        <v>17725</v>
      </c>
      <c r="F177" s="73">
        <v>49212</v>
      </c>
      <c r="G177" s="73">
        <f t="shared" si="2"/>
        <v>59054.399999999994</v>
      </c>
      <c r="H177" s="73">
        <v>59000</v>
      </c>
    </row>
    <row r="178" spans="1:8" x14ac:dyDescent="0.25">
      <c r="A178" s="80" t="s">
        <v>9</v>
      </c>
      <c r="B178" s="72">
        <v>1347101930</v>
      </c>
      <c r="C178" s="72" t="s">
        <v>237</v>
      </c>
      <c r="D178" s="73">
        <v>0</v>
      </c>
      <c r="E178" s="73">
        <v>35000</v>
      </c>
      <c r="F178" s="73">
        <v>0</v>
      </c>
      <c r="G178" s="73">
        <f t="shared" si="2"/>
        <v>0</v>
      </c>
      <c r="H178" s="73">
        <v>35000</v>
      </c>
    </row>
    <row r="179" spans="1:8" x14ac:dyDescent="0.25">
      <c r="A179" s="80" t="s">
        <v>9</v>
      </c>
      <c r="B179" s="72">
        <v>1347120930</v>
      </c>
      <c r="C179" s="72" t="s">
        <v>238</v>
      </c>
      <c r="D179" s="73">
        <v>205993</v>
      </c>
      <c r="E179" s="73">
        <v>215253</v>
      </c>
      <c r="F179" s="73">
        <v>165219</v>
      </c>
      <c r="G179" s="73">
        <f t="shared" si="2"/>
        <v>198262.80000000002</v>
      </c>
      <c r="H179" s="73">
        <v>215000</v>
      </c>
    </row>
    <row r="180" spans="1:8" x14ac:dyDescent="0.25">
      <c r="A180" s="80" t="s">
        <v>9</v>
      </c>
      <c r="B180" s="72">
        <v>1347130930</v>
      </c>
      <c r="C180" s="72" t="s">
        <v>239</v>
      </c>
      <c r="D180" s="73">
        <v>8495</v>
      </c>
      <c r="E180" s="73">
        <v>0</v>
      </c>
      <c r="F180" s="73">
        <v>3660</v>
      </c>
      <c r="G180" s="73">
        <f t="shared" si="2"/>
        <v>4392</v>
      </c>
      <c r="H180" s="73">
        <v>5000</v>
      </c>
    </row>
    <row r="181" spans="1:8" x14ac:dyDescent="0.25">
      <c r="A181" s="80" t="s">
        <v>9</v>
      </c>
      <c r="B181" s="72">
        <v>1347150930</v>
      </c>
      <c r="C181" s="72" t="s">
        <v>240</v>
      </c>
      <c r="D181" s="73">
        <v>0</v>
      </c>
      <c r="E181" s="73">
        <v>0</v>
      </c>
      <c r="F181" s="73">
        <v>20457</v>
      </c>
      <c r="G181" s="73">
        <f t="shared" si="2"/>
        <v>24548.400000000001</v>
      </c>
      <c r="H181" s="73">
        <v>25000</v>
      </c>
    </row>
    <row r="182" spans="1:8" x14ac:dyDescent="0.25">
      <c r="A182" s="80" t="s">
        <v>5</v>
      </c>
      <c r="B182" s="72">
        <v>1347300420</v>
      </c>
      <c r="C182" s="72" t="s">
        <v>241</v>
      </c>
      <c r="D182" s="73">
        <v>0</v>
      </c>
      <c r="E182" s="73">
        <v>0</v>
      </c>
      <c r="F182" s="73">
        <v>14000</v>
      </c>
      <c r="G182" s="73">
        <f t="shared" si="2"/>
        <v>16800</v>
      </c>
      <c r="H182" s="73">
        <v>17000</v>
      </c>
    </row>
    <row r="183" spans="1:8" x14ac:dyDescent="0.25">
      <c r="A183" s="80" t="s">
        <v>5</v>
      </c>
      <c r="B183" s="72">
        <v>1347300790</v>
      </c>
      <c r="C183" s="72" t="s">
        <v>241</v>
      </c>
      <c r="D183" s="73">
        <v>89293</v>
      </c>
      <c r="E183" s="73">
        <v>134000</v>
      </c>
      <c r="F183" s="73">
        <v>58900</v>
      </c>
      <c r="G183" s="73">
        <f t="shared" si="2"/>
        <v>70680</v>
      </c>
      <c r="H183" s="73">
        <v>85000</v>
      </c>
    </row>
    <row r="184" spans="1:8" x14ac:dyDescent="0.25">
      <c r="A184" s="80" t="s">
        <v>9</v>
      </c>
      <c r="B184" s="72">
        <v>1347300930</v>
      </c>
      <c r="C184" s="72" t="s">
        <v>242</v>
      </c>
      <c r="D184" s="73">
        <v>16209</v>
      </c>
      <c r="E184" s="73">
        <v>48032</v>
      </c>
      <c r="F184" s="73">
        <v>0</v>
      </c>
      <c r="G184" s="73">
        <f t="shared" si="2"/>
        <v>0</v>
      </c>
      <c r="H184" s="73">
        <v>30000</v>
      </c>
    </row>
    <row r="185" spans="1:8" x14ac:dyDescent="0.25">
      <c r="A185" s="80" t="s">
        <v>9</v>
      </c>
      <c r="B185" s="72">
        <v>1347310930</v>
      </c>
      <c r="C185" s="72" t="s">
        <v>243</v>
      </c>
      <c r="D185" s="73">
        <v>45495</v>
      </c>
      <c r="E185" s="73">
        <v>25000</v>
      </c>
      <c r="F185" s="73">
        <v>16130</v>
      </c>
      <c r="G185" s="73">
        <f t="shared" si="2"/>
        <v>19356</v>
      </c>
      <c r="H185" s="73">
        <v>20000</v>
      </c>
    </row>
    <row r="186" spans="1:8" x14ac:dyDescent="0.25">
      <c r="A186" s="80" t="s">
        <v>9</v>
      </c>
      <c r="B186" s="72">
        <v>1347320930</v>
      </c>
      <c r="C186" s="72" t="s">
        <v>244</v>
      </c>
      <c r="D186" s="73">
        <v>0</v>
      </c>
      <c r="E186" s="73">
        <v>0</v>
      </c>
      <c r="F186" s="73">
        <v>64964</v>
      </c>
      <c r="G186" s="73">
        <f t="shared" si="2"/>
        <v>77956.799999999988</v>
      </c>
      <c r="H186" s="73">
        <v>80000</v>
      </c>
    </row>
    <row r="187" spans="1:8" x14ac:dyDescent="0.25">
      <c r="A187" s="80" t="s">
        <v>9</v>
      </c>
      <c r="B187" s="72">
        <v>1347330930</v>
      </c>
      <c r="C187" s="72" t="s">
        <v>245</v>
      </c>
      <c r="D187" s="73">
        <v>0</v>
      </c>
      <c r="E187" s="73">
        <v>0</v>
      </c>
      <c r="F187" s="73">
        <v>9495</v>
      </c>
      <c r="G187" s="73">
        <f t="shared" si="2"/>
        <v>11394</v>
      </c>
      <c r="H187" s="73">
        <v>15000</v>
      </c>
    </row>
    <row r="188" spans="1:8" x14ac:dyDescent="0.25">
      <c r="A188" s="80" t="s">
        <v>5</v>
      </c>
      <c r="B188" s="72">
        <v>1347500420</v>
      </c>
      <c r="C188" s="72" t="s">
        <v>246</v>
      </c>
      <c r="D188" s="73">
        <v>570</v>
      </c>
      <c r="E188" s="73">
        <v>0</v>
      </c>
      <c r="F188" s="73">
        <v>0</v>
      </c>
      <c r="G188" s="73">
        <f t="shared" si="2"/>
        <v>0</v>
      </c>
      <c r="H188" s="73">
        <v>0</v>
      </c>
    </row>
    <row r="189" spans="1:8" x14ac:dyDescent="0.25">
      <c r="A189" s="80" t="s">
        <v>9</v>
      </c>
      <c r="B189" s="72">
        <v>1347600930</v>
      </c>
      <c r="C189" s="72" t="s">
        <v>247</v>
      </c>
      <c r="D189" s="73">
        <v>0</v>
      </c>
      <c r="E189" s="73">
        <v>55000</v>
      </c>
      <c r="F189" s="73">
        <v>0</v>
      </c>
      <c r="G189" s="73">
        <f t="shared" si="2"/>
        <v>0</v>
      </c>
      <c r="H189" s="73">
        <v>55000</v>
      </c>
    </row>
    <row r="190" spans="1:8" x14ac:dyDescent="0.25">
      <c r="A190" s="80" t="s">
        <v>9</v>
      </c>
      <c r="B190" s="72">
        <v>1348300930</v>
      </c>
      <c r="C190" s="72" t="s">
        <v>248</v>
      </c>
      <c r="D190" s="73">
        <v>135000</v>
      </c>
      <c r="E190" s="73">
        <v>180000</v>
      </c>
      <c r="F190" s="73">
        <v>134982</v>
      </c>
      <c r="G190" s="73">
        <f t="shared" si="2"/>
        <v>161978.40000000002</v>
      </c>
      <c r="H190" s="73">
        <v>170000</v>
      </c>
    </row>
    <row r="191" spans="1:8" x14ac:dyDescent="0.25">
      <c r="A191" s="80" t="s">
        <v>9</v>
      </c>
      <c r="B191" s="72">
        <v>1348400930</v>
      </c>
      <c r="C191" s="72" t="s">
        <v>249</v>
      </c>
      <c r="D191" s="73">
        <v>10769</v>
      </c>
      <c r="E191" s="73">
        <v>96017</v>
      </c>
      <c r="F191" s="73">
        <v>0</v>
      </c>
      <c r="G191" s="73">
        <f t="shared" si="2"/>
        <v>0</v>
      </c>
      <c r="H191" s="73">
        <v>96000</v>
      </c>
    </row>
    <row r="192" spans="1:8" x14ac:dyDescent="0.25">
      <c r="A192" s="80" t="s">
        <v>9</v>
      </c>
      <c r="B192" s="72">
        <v>1348500930</v>
      </c>
      <c r="C192" s="72" t="s">
        <v>179</v>
      </c>
      <c r="D192" s="73">
        <v>46169.22</v>
      </c>
      <c r="E192" s="73">
        <v>50000</v>
      </c>
      <c r="F192" s="73">
        <v>0</v>
      </c>
      <c r="G192" s="73">
        <f t="shared" si="2"/>
        <v>0</v>
      </c>
      <c r="H192" s="73">
        <v>0</v>
      </c>
    </row>
    <row r="193" spans="1:8" x14ac:dyDescent="0.25">
      <c r="A193" s="81" t="s">
        <v>10</v>
      </c>
      <c r="B193" s="72">
        <v>1348500990</v>
      </c>
      <c r="C193" s="72" t="s">
        <v>250</v>
      </c>
      <c r="D193" s="73">
        <v>0</v>
      </c>
      <c r="E193" s="73">
        <v>505544</v>
      </c>
      <c r="F193" s="73">
        <v>0</v>
      </c>
      <c r="G193" s="73">
        <v>0</v>
      </c>
      <c r="H193" s="73">
        <v>0</v>
      </c>
    </row>
    <row r="194" spans="1:8" x14ac:dyDescent="0.25">
      <c r="A194" s="80" t="s">
        <v>9</v>
      </c>
      <c r="B194" s="72">
        <v>1349000930</v>
      </c>
      <c r="C194" s="72" t="s">
        <v>251</v>
      </c>
      <c r="D194" s="73">
        <v>1154</v>
      </c>
      <c r="E194" s="73">
        <v>2000</v>
      </c>
      <c r="F194" s="73">
        <v>0</v>
      </c>
      <c r="G194" s="73">
        <f t="shared" si="2"/>
        <v>0</v>
      </c>
      <c r="H194" s="73">
        <v>2000</v>
      </c>
    </row>
    <row r="195" spans="1:8" x14ac:dyDescent="0.25">
      <c r="A195" s="80" t="s">
        <v>6</v>
      </c>
      <c r="B195" s="72">
        <v>1413110210</v>
      </c>
      <c r="C195" s="72" t="s">
        <v>252</v>
      </c>
      <c r="D195" s="73">
        <v>45822.5</v>
      </c>
      <c r="E195" s="73">
        <v>0</v>
      </c>
      <c r="F195" s="73">
        <v>3556.7</v>
      </c>
      <c r="G195" s="73">
        <f t="shared" ref="G195:G204" si="3">F195/10*12</f>
        <v>4268.0399999999991</v>
      </c>
      <c r="H195" s="73">
        <v>5000</v>
      </c>
    </row>
    <row r="196" spans="1:8" x14ac:dyDescent="0.25">
      <c r="A196" s="80" t="s">
        <v>6</v>
      </c>
      <c r="B196" s="72">
        <v>1413400210</v>
      </c>
      <c r="C196" s="72" t="s">
        <v>253</v>
      </c>
      <c r="D196" s="73">
        <v>3557.02</v>
      </c>
      <c r="E196" s="73">
        <v>5500</v>
      </c>
      <c r="F196" s="73">
        <v>82.12</v>
      </c>
      <c r="G196" s="73">
        <f t="shared" si="3"/>
        <v>98.543999999999997</v>
      </c>
      <c r="H196" s="73">
        <v>5000</v>
      </c>
    </row>
    <row r="197" spans="1:8" x14ac:dyDescent="0.25">
      <c r="A197" s="81" t="s">
        <v>10</v>
      </c>
      <c r="B197" s="72">
        <v>1441000990</v>
      </c>
      <c r="C197" s="72" t="s">
        <v>254</v>
      </c>
      <c r="D197" s="73">
        <v>0</v>
      </c>
      <c r="E197" s="73">
        <v>25000</v>
      </c>
      <c r="F197" s="73">
        <v>0</v>
      </c>
      <c r="G197" s="73">
        <f t="shared" si="3"/>
        <v>0</v>
      </c>
      <c r="H197" s="73">
        <v>1000000</v>
      </c>
    </row>
    <row r="198" spans="1:8" x14ac:dyDescent="0.25">
      <c r="A198" s="80" t="s">
        <v>14</v>
      </c>
      <c r="B198" s="72">
        <v>1472000660</v>
      </c>
      <c r="C198" s="72" t="s">
        <v>255</v>
      </c>
      <c r="D198" s="73">
        <v>656468.86</v>
      </c>
      <c r="E198" s="73">
        <v>1308200</v>
      </c>
      <c r="F198" s="73">
        <v>322978.99</v>
      </c>
      <c r="G198" s="73">
        <f t="shared" si="3"/>
        <v>387574.78799999994</v>
      </c>
      <c r="H198" s="73">
        <v>1308200</v>
      </c>
    </row>
    <row r="199" spans="1:8" x14ac:dyDescent="0.25">
      <c r="A199" s="80" t="s">
        <v>6</v>
      </c>
      <c r="B199" s="72">
        <v>1472100280</v>
      </c>
      <c r="C199" s="72" t="s">
        <v>256</v>
      </c>
      <c r="D199" s="73">
        <v>2987.26</v>
      </c>
      <c r="E199" s="73">
        <v>3000</v>
      </c>
      <c r="F199" s="73">
        <v>-148.30000000000001</v>
      </c>
      <c r="G199" s="73">
        <f t="shared" si="3"/>
        <v>-177.96000000000004</v>
      </c>
      <c r="H199" s="73">
        <v>3000</v>
      </c>
    </row>
    <row r="200" spans="1:8" x14ac:dyDescent="0.25">
      <c r="A200" s="80" t="s">
        <v>6</v>
      </c>
      <c r="B200" s="72">
        <v>1472300210</v>
      </c>
      <c r="C200" s="72" t="s">
        <v>257</v>
      </c>
      <c r="D200" s="73">
        <v>4937.38</v>
      </c>
      <c r="E200" s="73">
        <v>6000</v>
      </c>
      <c r="F200" s="73">
        <v>14.35</v>
      </c>
      <c r="G200" s="73">
        <f t="shared" si="3"/>
        <v>17.22</v>
      </c>
      <c r="H200" s="73">
        <v>6000</v>
      </c>
    </row>
    <row r="201" spans="1:8" x14ac:dyDescent="0.25">
      <c r="A201" s="80" t="s">
        <v>6</v>
      </c>
      <c r="B201" s="72">
        <v>1520000520</v>
      </c>
      <c r="C201" s="72" t="s">
        <v>258</v>
      </c>
      <c r="D201" s="73">
        <v>1371</v>
      </c>
      <c r="E201" s="73">
        <v>2000</v>
      </c>
      <c r="F201" s="73">
        <v>0</v>
      </c>
      <c r="G201" s="73">
        <f t="shared" si="3"/>
        <v>0</v>
      </c>
      <c r="H201" s="73">
        <v>2000</v>
      </c>
    </row>
    <row r="202" spans="1:8" x14ac:dyDescent="0.25">
      <c r="A202" s="80" t="s">
        <v>6</v>
      </c>
      <c r="B202" s="72">
        <v>1555000591</v>
      </c>
      <c r="C202" s="72" t="s">
        <v>259</v>
      </c>
      <c r="D202" s="73">
        <v>12084711.18</v>
      </c>
      <c r="E202" s="73">
        <v>0</v>
      </c>
      <c r="F202" s="73">
        <v>0</v>
      </c>
      <c r="G202" s="73">
        <f t="shared" si="3"/>
        <v>0</v>
      </c>
      <c r="H202" s="73">
        <v>0</v>
      </c>
    </row>
    <row r="203" spans="1:8" x14ac:dyDescent="0.25">
      <c r="A203" s="80" t="s">
        <v>6</v>
      </c>
      <c r="B203" s="72">
        <v>1555000594</v>
      </c>
      <c r="C203" s="72" t="s">
        <v>260</v>
      </c>
      <c r="D203" s="73">
        <v>523454.39</v>
      </c>
      <c r="E203" s="73">
        <v>120000</v>
      </c>
      <c r="F203" s="73">
        <v>-913.47</v>
      </c>
      <c r="G203" s="73">
        <f t="shared" si="3"/>
        <v>-1096.1640000000002</v>
      </c>
      <c r="H203" s="73">
        <v>2000</v>
      </c>
    </row>
    <row r="204" spans="1:8" x14ac:dyDescent="0.25">
      <c r="A204" s="81" t="s">
        <v>10</v>
      </c>
      <c r="B204" s="72">
        <v>1599000910</v>
      </c>
      <c r="C204" s="72" t="s">
        <v>261</v>
      </c>
      <c r="D204" s="73">
        <v>9742073.5199999996</v>
      </c>
      <c r="E204" s="73">
        <v>0</v>
      </c>
      <c r="F204" s="73">
        <v>0</v>
      </c>
      <c r="G204" s="73">
        <f t="shared" si="3"/>
        <v>0</v>
      </c>
      <c r="H204" s="73">
        <v>0</v>
      </c>
    </row>
    <row r="206" spans="1:8" x14ac:dyDescent="0.25">
      <c r="C206" s="75" t="s">
        <v>266</v>
      </c>
      <c r="D206" s="103">
        <f>SUM(D2:D205)</f>
        <v>102105865.68999997</v>
      </c>
      <c r="E206" s="103">
        <f>SUM(E2:E205)</f>
        <v>85047554</v>
      </c>
      <c r="F206" s="103">
        <f>SUM(F2:F205)</f>
        <v>64201510.130000003</v>
      </c>
      <c r="G206" s="103">
        <f>SUM(G2:G205)</f>
        <v>76414961.919999972</v>
      </c>
      <c r="H206" s="103">
        <f>SUM(H2:H205)</f>
        <v>87115200</v>
      </c>
    </row>
  </sheetData>
  <autoFilter ref="A1:H204" xr:uid="{00000000-0009-0000-0000-000002000000}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6"/>
  <sheetViews>
    <sheetView rightToLeft="1" workbookViewId="0">
      <pane ySplit="1" topLeftCell="A29" activePane="bottomLeft" state="frozen"/>
      <selection activeCell="B1" sqref="B1"/>
      <selection pane="bottomLeft" activeCell="G106" sqref="G106:G107"/>
    </sheetView>
  </sheetViews>
  <sheetFormatPr defaultRowHeight="15" x14ac:dyDescent="0.25"/>
  <cols>
    <col min="1" max="1" width="9" customWidth="1"/>
    <col min="2" max="2" width="10.85546875" bestFit="1" customWidth="1"/>
    <col min="3" max="3" width="33.7109375" bestFit="1" customWidth="1"/>
    <col min="4" max="4" width="14.42578125" style="101" bestFit="1" customWidth="1"/>
    <col min="5" max="8" width="13.42578125" style="101" bestFit="1" customWidth="1"/>
    <col min="9" max="9" width="18.42578125" bestFit="1" customWidth="1"/>
  </cols>
  <sheetData>
    <row r="1" spans="1:9" x14ac:dyDescent="0.25">
      <c r="A1" t="s">
        <v>494</v>
      </c>
      <c r="B1" s="71" t="s">
        <v>62</v>
      </c>
      <c r="C1" s="71" t="s">
        <v>63</v>
      </c>
      <c r="D1" s="97" t="s">
        <v>48</v>
      </c>
      <c r="E1" s="97" t="s">
        <v>262</v>
      </c>
      <c r="F1" s="76" t="s">
        <v>493</v>
      </c>
      <c r="G1" s="98" t="s">
        <v>264</v>
      </c>
      <c r="H1" s="97" t="s">
        <v>265</v>
      </c>
      <c r="I1" s="121" t="s">
        <v>508</v>
      </c>
    </row>
    <row r="2" spans="1:9" x14ac:dyDescent="0.25">
      <c r="A2" s="77" t="s">
        <v>25</v>
      </c>
      <c r="B2" s="7">
        <v>1611000410</v>
      </c>
      <c r="C2" s="7" t="s">
        <v>267</v>
      </c>
      <c r="D2" s="99">
        <v>12000</v>
      </c>
      <c r="E2" s="99">
        <v>12000</v>
      </c>
      <c r="F2" s="99">
        <v>12000</v>
      </c>
      <c r="G2" s="99">
        <v>14400</v>
      </c>
      <c r="H2" s="99">
        <v>15000</v>
      </c>
      <c r="I2" s="7">
        <v>0</v>
      </c>
    </row>
    <row r="3" spans="1:9" x14ac:dyDescent="0.25">
      <c r="A3" s="77" t="s">
        <v>25</v>
      </c>
      <c r="B3" s="7">
        <v>1611000420</v>
      </c>
      <c r="C3" s="7" t="s">
        <v>268</v>
      </c>
      <c r="D3" s="99">
        <v>128942.41</v>
      </c>
      <c r="E3" s="99">
        <v>50000</v>
      </c>
      <c r="F3" s="99">
        <v>26591.4</v>
      </c>
      <c r="G3" s="99">
        <v>31909.680000000004</v>
      </c>
      <c r="H3" s="99">
        <v>50000</v>
      </c>
      <c r="I3" s="7">
        <v>0</v>
      </c>
    </row>
    <row r="4" spans="1:9" x14ac:dyDescent="0.25">
      <c r="A4" s="77" t="s">
        <v>25</v>
      </c>
      <c r="B4" s="7">
        <v>1611000430</v>
      </c>
      <c r="C4" s="7" t="s">
        <v>269</v>
      </c>
      <c r="D4" s="99">
        <v>58807.62</v>
      </c>
      <c r="E4" s="99">
        <v>55000</v>
      </c>
      <c r="F4" s="99">
        <v>32121.8</v>
      </c>
      <c r="G4" s="99">
        <v>38546.159999999996</v>
      </c>
      <c r="H4" s="99">
        <v>55000</v>
      </c>
      <c r="I4" s="7">
        <v>0</v>
      </c>
    </row>
    <row r="5" spans="1:9" x14ac:dyDescent="0.25">
      <c r="A5" s="77" t="s">
        <v>25</v>
      </c>
      <c r="B5" s="7">
        <v>1611000450</v>
      </c>
      <c r="C5" s="7" t="s">
        <v>270</v>
      </c>
      <c r="D5" s="99">
        <v>7931.2</v>
      </c>
      <c r="E5" s="99">
        <v>20000</v>
      </c>
      <c r="F5" s="99">
        <v>5208.24</v>
      </c>
      <c r="G5" s="99">
        <v>6249.887999999999</v>
      </c>
      <c r="H5" s="99">
        <v>20000</v>
      </c>
      <c r="I5" s="7">
        <v>0</v>
      </c>
    </row>
    <row r="6" spans="1:9" x14ac:dyDescent="0.25">
      <c r="A6" s="77" t="s">
        <v>25</v>
      </c>
      <c r="B6" s="7">
        <v>1611000470</v>
      </c>
      <c r="C6" s="7" t="s">
        <v>271</v>
      </c>
      <c r="D6" s="99">
        <v>37070.720000000001</v>
      </c>
      <c r="E6" s="99">
        <v>17000</v>
      </c>
      <c r="F6" s="99">
        <v>13964.63</v>
      </c>
      <c r="G6" s="99">
        <v>16757.556</v>
      </c>
      <c r="H6" s="99">
        <v>17000</v>
      </c>
      <c r="I6" s="7">
        <v>0</v>
      </c>
    </row>
    <row r="7" spans="1:9" x14ac:dyDescent="0.25">
      <c r="A7" s="77" t="s">
        <v>25</v>
      </c>
      <c r="B7" s="7">
        <v>1611000510</v>
      </c>
      <c r="C7" s="7" t="s">
        <v>272</v>
      </c>
      <c r="D7" s="99">
        <v>25493.8</v>
      </c>
      <c r="E7" s="99">
        <v>26000</v>
      </c>
      <c r="F7" s="99">
        <v>16293.8</v>
      </c>
      <c r="G7" s="99">
        <v>19552.559999999998</v>
      </c>
      <c r="H7" s="99">
        <v>26000</v>
      </c>
      <c r="I7" s="7">
        <v>0</v>
      </c>
    </row>
    <row r="8" spans="1:9" x14ac:dyDescent="0.25">
      <c r="A8" s="77" t="s">
        <v>25</v>
      </c>
      <c r="B8" s="7">
        <v>1611000514</v>
      </c>
      <c r="C8" s="7" t="s">
        <v>273</v>
      </c>
      <c r="D8" s="99">
        <v>40269</v>
      </c>
      <c r="E8" s="99">
        <v>82000</v>
      </c>
      <c r="F8" s="99">
        <v>81516</v>
      </c>
      <c r="G8" s="99">
        <v>97819.200000000012</v>
      </c>
      <c r="H8" s="99">
        <v>82000</v>
      </c>
      <c r="I8" s="7">
        <v>0</v>
      </c>
    </row>
    <row r="9" spans="1:9" x14ac:dyDescent="0.25">
      <c r="A9" s="77" t="s">
        <v>25</v>
      </c>
      <c r="B9" s="7">
        <v>1611000520</v>
      </c>
      <c r="C9" s="7" t="s">
        <v>274</v>
      </c>
      <c r="D9" s="99">
        <v>11860</v>
      </c>
      <c r="E9" s="99">
        <v>10000</v>
      </c>
      <c r="F9" s="99">
        <v>7250</v>
      </c>
      <c r="G9" s="99">
        <v>8700</v>
      </c>
      <c r="H9" s="99">
        <v>10000</v>
      </c>
      <c r="I9" s="7">
        <v>0</v>
      </c>
    </row>
    <row r="10" spans="1:9" x14ac:dyDescent="0.25">
      <c r="A10" s="77" t="s">
        <v>25</v>
      </c>
      <c r="B10" s="7">
        <v>1611000521</v>
      </c>
      <c r="C10" s="7" t="s">
        <v>275</v>
      </c>
      <c r="D10" s="99">
        <v>0</v>
      </c>
      <c r="E10" s="99">
        <v>0</v>
      </c>
      <c r="F10" s="99">
        <v>3600</v>
      </c>
      <c r="G10" s="99">
        <v>4320</v>
      </c>
      <c r="H10" s="99">
        <v>4000</v>
      </c>
      <c r="I10" s="7">
        <v>0</v>
      </c>
    </row>
    <row r="11" spans="1:9" x14ac:dyDescent="0.25">
      <c r="A11" s="77" t="s">
        <v>25</v>
      </c>
      <c r="B11" s="7">
        <v>1611000522</v>
      </c>
      <c r="C11" s="7" t="s">
        <v>276</v>
      </c>
      <c r="D11" s="99">
        <v>2960</v>
      </c>
      <c r="E11" s="99">
        <v>6000</v>
      </c>
      <c r="F11" s="99">
        <v>0</v>
      </c>
      <c r="G11" s="99">
        <v>0</v>
      </c>
      <c r="H11" s="99">
        <v>2000</v>
      </c>
      <c r="I11" s="7">
        <v>0</v>
      </c>
    </row>
    <row r="12" spans="1:9" x14ac:dyDescent="0.25">
      <c r="A12" s="77" t="s">
        <v>25</v>
      </c>
      <c r="B12" s="7">
        <v>1611000523</v>
      </c>
      <c r="C12" s="7" t="s">
        <v>277</v>
      </c>
      <c r="D12" s="99">
        <v>101071.58</v>
      </c>
      <c r="E12" s="99">
        <v>100000</v>
      </c>
      <c r="F12" s="99">
        <v>121362.5</v>
      </c>
      <c r="G12" s="99">
        <v>145635</v>
      </c>
      <c r="H12" s="99">
        <v>125000</v>
      </c>
      <c r="I12" s="7">
        <v>0</v>
      </c>
    </row>
    <row r="13" spans="1:9" x14ac:dyDescent="0.25">
      <c r="A13" s="77" t="s">
        <v>25</v>
      </c>
      <c r="B13" s="7">
        <v>1611000540</v>
      </c>
      <c r="C13" s="7" t="s">
        <v>278</v>
      </c>
      <c r="D13" s="99">
        <v>118897.5</v>
      </c>
      <c r="E13" s="99">
        <v>110000</v>
      </c>
      <c r="F13" s="99">
        <v>94934.67</v>
      </c>
      <c r="G13" s="99">
        <v>113921.60400000001</v>
      </c>
      <c r="H13" s="99">
        <v>105000</v>
      </c>
      <c r="I13" s="7">
        <v>0</v>
      </c>
    </row>
    <row r="14" spans="1:9" x14ac:dyDescent="0.25">
      <c r="A14" s="77" t="s">
        <v>25</v>
      </c>
      <c r="B14" s="7">
        <v>1611000541</v>
      </c>
      <c r="C14" s="7" t="s">
        <v>279</v>
      </c>
      <c r="D14" s="99">
        <v>30493.69</v>
      </c>
      <c r="E14" s="99">
        <v>30000</v>
      </c>
      <c r="F14" s="99">
        <v>19204.810000000001</v>
      </c>
      <c r="G14" s="99">
        <v>23045.772000000004</v>
      </c>
      <c r="H14" s="99">
        <v>25000</v>
      </c>
      <c r="I14" s="7">
        <v>0</v>
      </c>
    </row>
    <row r="15" spans="1:9" x14ac:dyDescent="0.25">
      <c r="A15" s="77" t="s">
        <v>25</v>
      </c>
      <c r="B15" s="7">
        <v>1611000550</v>
      </c>
      <c r="C15" s="7" t="s">
        <v>280</v>
      </c>
      <c r="D15" s="99">
        <v>6351</v>
      </c>
      <c r="E15" s="99">
        <v>14000</v>
      </c>
      <c r="F15" s="99">
        <v>11241.8</v>
      </c>
      <c r="G15" s="99">
        <v>13490.159999999998</v>
      </c>
      <c r="H15" s="99">
        <v>14000</v>
      </c>
      <c r="I15" s="7">
        <v>0</v>
      </c>
    </row>
    <row r="16" spans="1:9" x14ac:dyDescent="0.25">
      <c r="A16" s="77" t="s">
        <v>25</v>
      </c>
      <c r="B16" s="7">
        <v>1611000551</v>
      </c>
      <c r="C16" s="7" t="s">
        <v>281</v>
      </c>
      <c r="D16" s="99">
        <v>28560.6</v>
      </c>
      <c r="E16" s="99">
        <v>30000</v>
      </c>
      <c r="F16" s="99">
        <v>28701.200000000001</v>
      </c>
      <c r="G16" s="99">
        <v>34441.440000000002</v>
      </c>
      <c r="H16" s="99">
        <v>32000</v>
      </c>
      <c r="I16" s="7">
        <v>0</v>
      </c>
    </row>
    <row r="17" spans="1:10" x14ac:dyDescent="0.25">
      <c r="A17" s="77" t="s">
        <v>25</v>
      </c>
      <c r="B17" s="7">
        <v>1611000620</v>
      </c>
      <c r="C17" s="7" t="s">
        <v>282</v>
      </c>
      <c r="D17" s="99">
        <v>301</v>
      </c>
      <c r="E17" s="99">
        <v>1500</v>
      </c>
      <c r="F17" s="99">
        <v>6873</v>
      </c>
      <c r="G17" s="99">
        <v>8247.5999999999985</v>
      </c>
      <c r="H17" s="99">
        <v>7000</v>
      </c>
      <c r="I17" s="7">
        <v>0</v>
      </c>
    </row>
    <row r="18" spans="1:10" x14ac:dyDescent="0.25">
      <c r="A18" s="77" t="s">
        <v>25</v>
      </c>
      <c r="B18" s="7">
        <v>1611000740</v>
      </c>
      <c r="C18" s="7" t="s">
        <v>283</v>
      </c>
      <c r="D18" s="99">
        <v>19450.759999999998</v>
      </c>
      <c r="E18" s="99">
        <v>20000</v>
      </c>
      <c r="F18" s="99">
        <v>8287.6</v>
      </c>
      <c r="G18" s="99">
        <v>9945.119999999999</v>
      </c>
      <c r="H18" s="99">
        <v>15000</v>
      </c>
      <c r="I18" s="7">
        <v>0</v>
      </c>
    </row>
    <row r="19" spans="1:10" x14ac:dyDescent="0.25">
      <c r="A19" s="77" t="s">
        <v>25</v>
      </c>
      <c r="B19" s="7">
        <v>1611000780</v>
      </c>
      <c r="C19" s="7" t="s">
        <v>284</v>
      </c>
      <c r="D19" s="99">
        <v>28785.63</v>
      </c>
      <c r="E19" s="99">
        <v>10500</v>
      </c>
      <c r="F19" s="99">
        <v>6879</v>
      </c>
      <c r="G19" s="99">
        <v>8254.7999999999993</v>
      </c>
      <c r="H19" s="99">
        <v>10000</v>
      </c>
      <c r="I19" s="7">
        <v>0</v>
      </c>
    </row>
    <row r="20" spans="1:10" x14ac:dyDescent="0.25">
      <c r="A20" s="77" t="s">
        <v>24</v>
      </c>
      <c r="B20" s="7">
        <v>1611100110</v>
      </c>
      <c r="C20" s="7" t="s">
        <v>285</v>
      </c>
      <c r="D20" s="99">
        <v>906173.29</v>
      </c>
      <c r="E20" s="99">
        <v>739171</v>
      </c>
      <c r="F20" s="99">
        <v>615443.06000000006</v>
      </c>
      <c r="G20" s="99">
        <v>738531.67200000002</v>
      </c>
      <c r="H20" s="99"/>
      <c r="I20" s="7">
        <v>754195.82183399994</v>
      </c>
    </row>
    <row r="21" spans="1:10" x14ac:dyDescent="0.25">
      <c r="A21" s="77" t="s">
        <v>25</v>
      </c>
      <c r="B21" s="7">
        <v>1611100540</v>
      </c>
      <c r="C21" s="7" t="s">
        <v>286</v>
      </c>
      <c r="D21" s="99">
        <v>7059.17</v>
      </c>
      <c r="E21" s="99">
        <v>10589</v>
      </c>
      <c r="F21" s="99">
        <v>0</v>
      </c>
      <c r="G21" s="99">
        <v>0</v>
      </c>
      <c r="H21" s="99">
        <v>10000</v>
      </c>
      <c r="I21" s="7">
        <v>0</v>
      </c>
    </row>
    <row r="22" spans="1:10" x14ac:dyDescent="0.25">
      <c r="A22" s="77" t="s">
        <v>24</v>
      </c>
      <c r="B22" s="7">
        <v>1612000110</v>
      </c>
      <c r="C22" s="7" t="s">
        <v>287</v>
      </c>
      <c r="D22" s="99">
        <v>216953.3</v>
      </c>
      <c r="E22" s="99">
        <v>240123</v>
      </c>
      <c r="F22" s="99">
        <v>182316.43</v>
      </c>
      <c r="G22" s="99">
        <v>218779.71600000001</v>
      </c>
      <c r="H22" s="99"/>
      <c r="I22" s="7">
        <v>221672.70481200001</v>
      </c>
      <c r="J22" t="s">
        <v>507</v>
      </c>
    </row>
    <row r="23" spans="1:10" x14ac:dyDescent="0.25">
      <c r="A23" s="77" t="s">
        <v>25</v>
      </c>
      <c r="B23" s="7">
        <v>1612000521</v>
      </c>
      <c r="C23" s="7" t="s">
        <v>288</v>
      </c>
      <c r="D23" s="99">
        <v>950</v>
      </c>
      <c r="E23" s="99">
        <v>0</v>
      </c>
      <c r="F23" s="99">
        <v>0</v>
      </c>
      <c r="G23" s="99">
        <v>0</v>
      </c>
      <c r="H23" s="99">
        <v>950</v>
      </c>
      <c r="I23" s="7">
        <v>0</v>
      </c>
    </row>
    <row r="24" spans="1:10" x14ac:dyDescent="0.25">
      <c r="A24" s="77" t="s">
        <v>24</v>
      </c>
      <c r="B24" s="7">
        <v>1613000110</v>
      </c>
      <c r="C24" s="7" t="s">
        <v>289</v>
      </c>
      <c r="D24" s="99">
        <v>312201.39</v>
      </c>
      <c r="E24" s="99">
        <v>673921</v>
      </c>
      <c r="F24" s="99">
        <v>412405.54</v>
      </c>
      <c r="G24" s="99">
        <v>494886.64799999993</v>
      </c>
      <c r="H24" s="99"/>
      <c r="I24" s="7">
        <v>591954.26456400007</v>
      </c>
    </row>
    <row r="25" spans="1:10" x14ac:dyDescent="0.25">
      <c r="A25" s="77" t="s">
        <v>24</v>
      </c>
      <c r="B25" s="7">
        <v>1615000110</v>
      </c>
      <c r="C25" s="7" t="s">
        <v>290</v>
      </c>
      <c r="D25" s="99">
        <v>166073.87</v>
      </c>
      <c r="E25" s="99">
        <v>30000</v>
      </c>
      <c r="F25" s="99">
        <v>70.13</v>
      </c>
      <c r="G25" s="99">
        <v>84.156000000000006</v>
      </c>
      <c r="H25" s="99"/>
      <c r="I25" s="7">
        <v>91962</v>
      </c>
    </row>
    <row r="26" spans="1:10" x14ac:dyDescent="0.25">
      <c r="A26" s="77" t="s">
        <v>25</v>
      </c>
      <c r="B26" s="7">
        <v>1616000523</v>
      </c>
      <c r="C26" s="7" t="s">
        <v>291</v>
      </c>
      <c r="D26" s="99">
        <v>0</v>
      </c>
      <c r="E26" s="99">
        <v>27200</v>
      </c>
      <c r="F26" s="99">
        <v>31570</v>
      </c>
      <c r="G26" s="99">
        <v>37884</v>
      </c>
      <c r="H26" s="99">
        <v>32000</v>
      </c>
      <c r="I26" s="7">
        <v>0</v>
      </c>
    </row>
    <row r="27" spans="1:10" x14ac:dyDescent="0.25">
      <c r="A27" s="77" t="s">
        <v>25</v>
      </c>
      <c r="B27" s="7">
        <v>1616000524</v>
      </c>
      <c r="C27" s="7" t="s">
        <v>292</v>
      </c>
      <c r="D27" s="99">
        <v>22000</v>
      </c>
      <c r="E27" s="99">
        <v>22000</v>
      </c>
      <c r="F27" s="99">
        <v>22000</v>
      </c>
      <c r="G27" s="99">
        <v>26400</v>
      </c>
      <c r="H27" s="99">
        <v>22000</v>
      </c>
      <c r="I27" s="7">
        <v>0</v>
      </c>
    </row>
    <row r="28" spans="1:10" x14ac:dyDescent="0.25">
      <c r="A28" s="77" t="s">
        <v>25</v>
      </c>
      <c r="B28" s="7">
        <v>1617000581</v>
      </c>
      <c r="C28" s="7" t="s">
        <v>282</v>
      </c>
      <c r="D28" s="99">
        <v>161847.6</v>
      </c>
      <c r="E28" s="99">
        <v>160000</v>
      </c>
      <c r="F28" s="99">
        <v>59431.44</v>
      </c>
      <c r="G28" s="99">
        <v>71317.728000000003</v>
      </c>
      <c r="H28" s="99">
        <v>160000</v>
      </c>
      <c r="I28" s="7">
        <v>0</v>
      </c>
    </row>
    <row r="29" spans="1:10" x14ac:dyDescent="0.25">
      <c r="A29" s="77" t="s">
        <v>25</v>
      </c>
      <c r="B29" s="7">
        <v>1617000582</v>
      </c>
      <c r="C29" s="7" t="s">
        <v>293</v>
      </c>
      <c r="D29" s="99">
        <v>589340.31999999995</v>
      </c>
      <c r="E29" s="99">
        <v>570000</v>
      </c>
      <c r="F29" s="99">
        <v>464830.56</v>
      </c>
      <c r="G29" s="99">
        <v>557796.67200000002</v>
      </c>
      <c r="H29" s="99">
        <v>400000</v>
      </c>
      <c r="I29" s="7">
        <v>0</v>
      </c>
      <c r="J29" t="s">
        <v>506</v>
      </c>
    </row>
    <row r="30" spans="1:10" x14ac:dyDescent="0.25">
      <c r="A30" s="77" t="s">
        <v>24</v>
      </c>
      <c r="B30" s="7">
        <v>1621000110</v>
      </c>
      <c r="C30" s="7" t="s">
        <v>294</v>
      </c>
      <c r="D30" s="99">
        <v>527122.65</v>
      </c>
      <c r="E30" s="99">
        <v>543680</v>
      </c>
      <c r="F30" s="99">
        <v>441334.22</v>
      </c>
      <c r="G30" s="99">
        <v>529601.06400000001</v>
      </c>
      <c r="H30" s="99"/>
      <c r="I30" s="7">
        <v>558792.0970632002</v>
      </c>
    </row>
    <row r="31" spans="1:10" x14ac:dyDescent="0.25">
      <c r="A31" s="77" t="s">
        <v>25</v>
      </c>
      <c r="B31" s="7">
        <v>1621000470</v>
      </c>
      <c r="C31" s="7" t="s">
        <v>271</v>
      </c>
      <c r="D31" s="99">
        <v>0</v>
      </c>
      <c r="E31" s="99">
        <v>2000</v>
      </c>
      <c r="F31" s="99">
        <v>0</v>
      </c>
      <c r="G31" s="99">
        <v>0</v>
      </c>
      <c r="H31" s="99">
        <v>2000</v>
      </c>
      <c r="I31" s="7">
        <v>0</v>
      </c>
    </row>
    <row r="32" spans="1:10" x14ac:dyDescent="0.25">
      <c r="A32" s="77" t="s">
        <v>25</v>
      </c>
      <c r="B32" s="7">
        <v>1621000521</v>
      </c>
      <c r="C32" s="7" t="s">
        <v>274</v>
      </c>
      <c r="D32" s="99">
        <v>7353.5</v>
      </c>
      <c r="E32" s="99">
        <v>40000</v>
      </c>
      <c r="F32" s="99">
        <v>13617</v>
      </c>
      <c r="G32" s="99">
        <v>16340.400000000001</v>
      </c>
      <c r="H32" s="99">
        <v>30000</v>
      </c>
      <c r="I32" s="7">
        <v>0</v>
      </c>
    </row>
    <row r="33" spans="1:9" x14ac:dyDescent="0.25">
      <c r="A33" s="77" t="s">
        <v>25</v>
      </c>
      <c r="B33" s="7">
        <v>1621000523</v>
      </c>
      <c r="C33" s="7" t="s">
        <v>295</v>
      </c>
      <c r="D33" s="99">
        <v>0</v>
      </c>
      <c r="E33" s="99">
        <v>3000</v>
      </c>
      <c r="F33" s="99">
        <v>1500</v>
      </c>
      <c r="G33" s="99">
        <v>1800</v>
      </c>
      <c r="H33" s="99">
        <v>3000</v>
      </c>
      <c r="I33" s="7">
        <v>0</v>
      </c>
    </row>
    <row r="34" spans="1:9" x14ac:dyDescent="0.25">
      <c r="A34" s="77" t="s">
        <v>25</v>
      </c>
      <c r="B34" s="7">
        <v>1621000540</v>
      </c>
      <c r="C34" s="7" t="s">
        <v>296</v>
      </c>
      <c r="D34" s="99">
        <v>1207.45</v>
      </c>
      <c r="E34" s="99">
        <v>1000</v>
      </c>
      <c r="F34" s="99">
        <v>927.88</v>
      </c>
      <c r="G34" s="99">
        <v>1113.4559999999999</v>
      </c>
      <c r="H34" s="99">
        <v>1500</v>
      </c>
      <c r="I34" s="7">
        <v>0</v>
      </c>
    </row>
    <row r="35" spans="1:9" x14ac:dyDescent="0.25">
      <c r="A35" s="77" t="s">
        <v>25</v>
      </c>
      <c r="B35" s="7">
        <v>1621000570</v>
      </c>
      <c r="C35" s="7" t="s">
        <v>297</v>
      </c>
      <c r="D35" s="99">
        <v>196365.63</v>
      </c>
      <c r="E35" s="99">
        <v>200000</v>
      </c>
      <c r="F35" s="99">
        <v>161078</v>
      </c>
      <c r="G35" s="99">
        <v>193293.59999999998</v>
      </c>
      <c r="H35" s="99">
        <v>200000</v>
      </c>
      <c r="I35" s="7">
        <v>0</v>
      </c>
    </row>
    <row r="36" spans="1:9" x14ac:dyDescent="0.25">
      <c r="A36" s="77" t="s">
        <v>25</v>
      </c>
      <c r="B36" s="7">
        <v>1621000750</v>
      </c>
      <c r="C36" s="7" t="s">
        <v>298</v>
      </c>
      <c r="D36" s="99">
        <v>180677</v>
      </c>
      <c r="E36" s="99">
        <v>256000</v>
      </c>
      <c r="F36" s="99">
        <v>153484</v>
      </c>
      <c r="G36" s="99">
        <v>184180.8</v>
      </c>
      <c r="H36" s="99">
        <v>200000</v>
      </c>
      <c r="I36" s="7">
        <v>0</v>
      </c>
    </row>
    <row r="37" spans="1:9" x14ac:dyDescent="0.25">
      <c r="A37" s="77" t="s">
        <v>24</v>
      </c>
      <c r="B37" s="7">
        <v>1621100110</v>
      </c>
      <c r="C37" s="7" t="s">
        <v>299</v>
      </c>
      <c r="D37" s="99">
        <v>168132.41</v>
      </c>
      <c r="E37" s="99">
        <v>188167</v>
      </c>
      <c r="F37" s="99">
        <v>145033.01</v>
      </c>
      <c r="G37" s="99">
        <v>174039.61200000002</v>
      </c>
      <c r="H37" s="99"/>
      <c r="I37" s="7">
        <v>187189.69323599999</v>
      </c>
    </row>
    <row r="38" spans="1:9" x14ac:dyDescent="0.25">
      <c r="A38" s="77" t="s">
        <v>24</v>
      </c>
      <c r="B38" s="7">
        <v>1621300110</v>
      </c>
      <c r="C38" s="7" t="s">
        <v>300</v>
      </c>
      <c r="D38" s="99">
        <v>221585.22</v>
      </c>
      <c r="E38" s="99">
        <v>288177</v>
      </c>
      <c r="F38" s="99">
        <v>180525.96</v>
      </c>
      <c r="G38" s="99">
        <v>216631.15199999997</v>
      </c>
      <c r="H38" s="99"/>
      <c r="I38" s="7">
        <v>211908.51684600001</v>
      </c>
    </row>
    <row r="39" spans="1:9" x14ac:dyDescent="0.25">
      <c r="A39" s="77" t="s">
        <v>24</v>
      </c>
      <c r="B39" s="7">
        <v>1621500110</v>
      </c>
      <c r="C39" s="7" t="s">
        <v>301</v>
      </c>
      <c r="D39" s="99">
        <v>238367.77</v>
      </c>
      <c r="E39" s="99">
        <v>240103</v>
      </c>
      <c r="F39" s="99">
        <v>207766.67</v>
      </c>
      <c r="G39" s="99">
        <v>249320.00400000002</v>
      </c>
      <c r="H39" s="99"/>
      <c r="I39" s="7">
        <v>240763.46424</v>
      </c>
    </row>
    <row r="40" spans="1:9" x14ac:dyDescent="0.25">
      <c r="A40" s="77" t="s">
        <v>24</v>
      </c>
      <c r="B40" s="7">
        <v>1623000110</v>
      </c>
      <c r="C40" s="7" t="s">
        <v>302</v>
      </c>
      <c r="D40" s="99">
        <v>344303.12</v>
      </c>
      <c r="E40" s="99">
        <v>639327</v>
      </c>
      <c r="F40" s="99">
        <v>444585.42</v>
      </c>
      <c r="G40" s="99">
        <v>533502.50399999996</v>
      </c>
      <c r="H40" s="99"/>
      <c r="I40" s="7">
        <v>664298.68549200008</v>
      </c>
    </row>
    <row r="41" spans="1:9" x14ac:dyDescent="0.25">
      <c r="A41" s="77" t="s">
        <v>25</v>
      </c>
      <c r="B41" s="7">
        <v>1623000470</v>
      </c>
      <c r="C41" s="7" t="s">
        <v>271</v>
      </c>
      <c r="D41" s="99">
        <v>0</v>
      </c>
      <c r="E41" s="99">
        <v>5000</v>
      </c>
      <c r="F41" s="99">
        <v>380</v>
      </c>
      <c r="G41" s="99">
        <v>456</v>
      </c>
      <c r="H41" s="99">
        <v>5000</v>
      </c>
      <c r="I41" s="7">
        <v>0</v>
      </c>
    </row>
    <row r="42" spans="1:9" x14ac:dyDescent="0.25">
      <c r="A42" s="77" t="s">
        <v>25</v>
      </c>
      <c r="B42" s="7">
        <v>1623000521</v>
      </c>
      <c r="C42" s="7" t="s">
        <v>274</v>
      </c>
      <c r="D42" s="99">
        <v>2580</v>
      </c>
      <c r="E42" s="99">
        <v>5000</v>
      </c>
      <c r="F42" s="99">
        <v>2650</v>
      </c>
      <c r="G42" s="99">
        <v>3180</v>
      </c>
      <c r="H42" s="99">
        <v>5000</v>
      </c>
      <c r="I42" s="7">
        <v>0</v>
      </c>
    </row>
    <row r="43" spans="1:9" x14ac:dyDescent="0.25">
      <c r="A43" s="77" t="s">
        <v>25</v>
      </c>
      <c r="B43" s="7">
        <v>1623000750</v>
      </c>
      <c r="C43" s="7" t="s">
        <v>298</v>
      </c>
      <c r="D43" s="99">
        <v>144475.62</v>
      </c>
      <c r="E43" s="99">
        <v>200000</v>
      </c>
      <c r="F43" s="99">
        <v>73571.09</v>
      </c>
      <c r="G43" s="99">
        <v>88285.30799999999</v>
      </c>
      <c r="H43" s="99">
        <v>200000</v>
      </c>
      <c r="I43" s="7">
        <v>0</v>
      </c>
    </row>
    <row r="44" spans="1:9" x14ac:dyDescent="0.25">
      <c r="A44" s="77" t="s">
        <v>36</v>
      </c>
      <c r="B44" s="7">
        <v>1631000610</v>
      </c>
      <c r="C44" s="7" t="s">
        <v>303</v>
      </c>
      <c r="D44" s="99">
        <v>288595.15000000002</v>
      </c>
      <c r="E44" s="99">
        <v>300000</v>
      </c>
      <c r="F44" s="99">
        <v>282589.90999999997</v>
      </c>
      <c r="G44" s="99">
        <v>339107.89199999999</v>
      </c>
      <c r="H44" s="99">
        <v>340000</v>
      </c>
      <c r="I44" s="7">
        <v>0</v>
      </c>
    </row>
    <row r="45" spans="1:9" x14ac:dyDescent="0.25">
      <c r="A45" s="77" t="s">
        <v>36</v>
      </c>
      <c r="B45" s="7">
        <v>1632000620</v>
      </c>
      <c r="C45" s="7" t="s">
        <v>304</v>
      </c>
      <c r="D45" s="99">
        <v>1363.94</v>
      </c>
      <c r="E45" s="99">
        <v>35000</v>
      </c>
      <c r="F45" s="99">
        <v>48632.36</v>
      </c>
      <c r="G45" s="99">
        <v>58358.831999999995</v>
      </c>
      <c r="H45" s="99">
        <v>60000</v>
      </c>
      <c r="I45" s="7">
        <v>0</v>
      </c>
    </row>
    <row r="46" spans="1:9" x14ac:dyDescent="0.25">
      <c r="A46" s="77" t="s">
        <v>36</v>
      </c>
      <c r="B46" s="7">
        <v>1634000650</v>
      </c>
      <c r="C46" s="7" t="s">
        <v>305</v>
      </c>
      <c r="D46" s="99">
        <v>252</v>
      </c>
      <c r="E46" s="99">
        <v>200000</v>
      </c>
      <c r="F46" s="99">
        <v>0</v>
      </c>
      <c r="G46" s="99">
        <v>0</v>
      </c>
      <c r="H46" s="99">
        <v>50000</v>
      </c>
      <c r="I46" s="7">
        <v>0</v>
      </c>
    </row>
    <row r="47" spans="1:9" x14ac:dyDescent="0.25">
      <c r="A47" s="77" t="s">
        <v>34</v>
      </c>
      <c r="B47" s="7">
        <v>1649200691</v>
      </c>
      <c r="C47" s="7" t="s">
        <v>306</v>
      </c>
      <c r="D47" s="99">
        <v>2060281.56</v>
      </c>
      <c r="E47" s="99">
        <v>2910563</v>
      </c>
      <c r="F47" s="99">
        <v>2391382.34</v>
      </c>
      <c r="G47" s="99">
        <v>2869658.8080000002</v>
      </c>
      <c r="H47" s="99">
        <v>3320000</v>
      </c>
      <c r="I47" s="7">
        <v>0</v>
      </c>
    </row>
    <row r="48" spans="1:9" x14ac:dyDescent="0.25">
      <c r="A48" s="77" t="s">
        <v>34</v>
      </c>
      <c r="B48" s="7">
        <v>1649200692</v>
      </c>
      <c r="C48" s="7" t="s">
        <v>307</v>
      </c>
      <c r="D48" s="99">
        <v>826494.14</v>
      </c>
      <c r="E48" s="99">
        <v>1013936</v>
      </c>
      <c r="F48" s="99">
        <v>1051291.1200000001</v>
      </c>
      <c r="G48" s="99">
        <v>1261549.344</v>
      </c>
      <c r="H48" s="99">
        <v>1476000</v>
      </c>
      <c r="I48" s="7">
        <v>0</v>
      </c>
    </row>
    <row r="49" spans="1:9" x14ac:dyDescent="0.25">
      <c r="A49" s="77" t="s">
        <v>34</v>
      </c>
      <c r="B49" s="7">
        <v>1649200693</v>
      </c>
      <c r="C49" s="7" t="s">
        <v>308</v>
      </c>
      <c r="D49" s="99">
        <v>111650.67</v>
      </c>
      <c r="E49" s="99">
        <v>124234</v>
      </c>
      <c r="F49" s="99">
        <v>95488.53</v>
      </c>
      <c r="G49" s="99">
        <v>114586.23599999999</v>
      </c>
      <c r="H49" s="99">
        <v>115000</v>
      </c>
      <c r="I49" s="7">
        <v>0</v>
      </c>
    </row>
    <row r="50" spans="1:9" x14ac:dyDescent="0.25">
      <c r="B50" s="7">
        <v>1649200694</v>
      </c>
      <c r="C50" s="7" t="s">
        <v>309</v>
      </c>
      <c r="D50" s="99">
        <v>12084711.18</v>
      </c>
      <c r="E50" s="99">
        <v>0</v>
      </c>
      <c r="F50" s="99">
        <v>0</v>
      </c>
      <c r="G50" s="99">
        <v>0</v>
      </c>
      <c r="H50" s="99">
        <v>0</v>
      </c>
      <c r="I50" s="7">
        <v>0</v>
      </c>
    </row>
    <row r="51" spans="1:9" x14ac:dyDescent="0.25">
      <c r="A51" s="77" t="s">
        <v>24</v>
      </c>
      <c r="B51" s="7">
        <v>1711000110</v>
      </c>
      <c r="C51" s="7" t="s">
        <v>310</v>
      </c>
      <c r="D51" s="99">
        <v>169590.8</v>
      </c>
      <c r="E51" s="99">
        <v>105364</v>
      </c>
      <c r="F51" s="99">
        <v>101716.39</v>
      </c>
      <c r="G51" s="99">
        <v>122059.66799999999</v>
      </c>
      <c r="H51" s="99"/>
      <c r="I51" s="7">
        <v>125394.82597200002</v>
      </c>
    </row>
    <row r="52" spans="1:9" x14ac:dyDescent="0.25">
      <c r="A52" s="77" t="s">
        <v>25</v>
      </c>
      <c r="B52" s="7">
        <v>1711000470</v>
      </c>
      <c r="C52" s="7" t="s">
        <v>311</v>
      </c>
      <c r="D52" s="99">
        <v>0</v>
      </c>
      <c r="E52" s="99">
        <v>3000</v>
      </c>
      <c r="F52" s="99">
        <v>0</v>
      </c>
      <c r="G52" s="99">
        <v>0</v>
      </c>
      <c r="H52" s="99">
        <v>3000</v>
      </c>
      <c r="I52" s="7">
        <v>0</v>
      </c>
    </row>
    <row r="53" spans="1:9" x14ac:dyDescent="0.25">
      <c r="A53" s="77" t="s">
        <v>25</v>
      </c>
      <c r="B53" s="7">
        <v>1711000780</v>
      </c>
      <c r="C53" s="7" t="s">
        <v>284</v>
      </c>
      <c r="D53" s="99">
        <v>0</v>
      </c>
      <c r="E53" s="99">
        <v>5000</v>
      </c>
      <c r="F53" s="99">
        <v>2340</v>
      </c>
      <c r="G53" s="99">
        <v>2808</v>
      </c>
      <c r="H53" s="99">
        <v>5000</v>
      </c>
      <c r="I53" s="7">
        <v>0</v>
      </c>
    </row>
    <row r="54" spans="1:9" x14ac:dyDescent="0.25">
      <c r="A54" s="77" t="s">
        <v>25</v>
      </c>
      <c r="B54" s="7">
        <v>1712000523</v>
      </c>
      <c r="C54" s="7" t="s">
        <v>312</v>
      </c>
      <c r="D54" s="99">
        <v>0</v>
      </c>
      <c r="E54" s="99">
        <v>22000</v>
      </c>
      <c r="F54" s="99">
        <v>0</v>
      </c>
      <c r="G54" s="99">
        <v>0</v>
      </c>
      <c r="H54" s="99">
        <v>35000</v>
      </c>
      <c r="I54" s="7">
        <v>0</v>
      </c>
    </row>
    <row r="55" spans="1:9" x14ac:dyDescent="0.25">
      <c r="A55" s="77" t="s">
        <v>24</v>
      </c>
      <c r="B55" s="7">
        <v>1712200110</v>
      </c>
      <c r="C55" s="7" t="s">
        <v>313</v>
      </c>
      <c r="D55" s="99">
        <v>234439.26</v>
      </c>
      <c r="E55" s="99">
        <v>242628</v>
      </c>
      <c r="F55" s="99">
        <v>200980.5</v>
      </c>
      <c r="G55" s="99">
        <v>241176.59999999998</v>
      </c>
      <c r="H55" s="99"/>
      <c r="I55" s="7">
        <v>239853.59221199999</v>
      </c>
    </row>
    <row r="56" spans="1:9" x14ac:dyDescent="0.25">
      <c r="A56" s="77" t="s">
        <v>25</v>
      </c>
      <c r="B56" s="7">
        <v>1712200750</v>
      </c>
      <c r="C56" s="7" t="s">
        <v>314</v>
      </c>
      <c r="D56" s="99">
        <v>110914</v>
      </c>
      <c r="E56" s="99">
        <v>225000</v>
      </c>
      <c r="F56" s="99">
        <v>123902.5</v>
      </c>
      <c r="G56" s="99">
        <v>148683</v>
      </c>
      <c r="H56" s="99">
        <v>225000</v>
      </c>
      <c r="I56" s="7">
        <v>0</v>
      </c>
    </row>
    <row r="57" spans="1:9" x14ac:dyDescent="0.25">
      <c r="A57" s="77" t="s">
        <v>25</v>
      </c>
      <c r="B57" s="7">
        <v>1712300750</v>
      </c>
      <c r="C57" s="7" t="s">
        <v>315</v>
      </c>
      <c r="D57" s="99">
        <v>2653274.2999999998</v>
      </c>
      <c r="E57" s="99">
        <v>2392000</v>
      </c>
      <c r="F57" s="99">
        <v>1845752.2</v>
      </c>
      <c r="G57" s="99">
        <v>2214902.64</v>
      </c>
      <c r="H57" s="99">
        <v>2540000</v>
      </c>
      <c r="I57" s="7">
        <v>0</v>
      </c>
    </row>
    <row r="58" spans="1:9" x14ac:dyDescent="0.25">
      <c r="A58" s="77" t="s">
        <v>24</v>
      </c>
      <c r="B58" s="7">
        <v>1713300110</v>
      </c>
      <c r="C58" s="7" t="s">
        <v>316</v>
      </c>
      <c r="D58" s="99">
        <v>122431.57</v>
      </c>
      <c r="E58" s="99">
        <v>133138</v>
      </c>
      <c r="F58" s="99">
        <v>114718.73</v>
      </c>
      <c r="G58" s="99">
        <v>137662.476</v>
      </c>
      <c r="H58" s="99"/>
      <c r="I58" s="7">
        <v>157452.31936200001</v>
      </c>
    </row>
    <row r="59" spans="1:9" x14ac:dyDescent="0.25">
      <c r="A59" s="77" t="s">
        <v>25</v>
      </c>
      <c r="B59" s="7">
        <v>1714200810</v>
      </c>
      <c r="C59" s="7" t="s">
        <v>317</v>
      </c>
      <c r="D59" s="99">
        <v>19951.34</v>
      </c>
      <c r="E59" s="99">
        <v>60000</v>
      </c>
      <c r="F59" s="99">
        <v>0</v>
      </c>
      <c r="G59" s="99">
        <v>0</v>
      </c>
      <c r="H59" s="99">
        <v>40000</v>
      </c>
      <c r="I59" s="7">
        <v>0</v>
      </c>
    </row>
    <row r="60" spans="1:9" x14ac:dyDescent="0.25">
      <c r="A60" s="77" t="s">
        <v>25</v>
      </c>
      <c r="B60" s="7">
        <v>1715200720</v>
      </c>
      <c r="C60" s="7" t="s">
        <v>318</v>
      </c>
      <c r="D60" s="99">
        <v>0</v>
      </c>
      <c r="E60" s="99">
        <v>7000</v>
      </c>
      <c r="F60" s="99">
        <v>3371.89</v>
      </c>
      <c r="G60" s="99">
        <v>4046.2679999999996</v>
      </c>
      <c r="H60" s="99">
        <v>7000</v>
      </c>
      <c r="I60" s="7">
        <v>0</v>
      </c>
    </row>
    <row r="61" spans="1:9" x14ac:dyDescent="0.25">
      <c r="A61" s="77" t="s">
        <v>24</v>
      </c>
      <c r="B61" s="7">
        <v>1721000110</v>
      </c>
      <c r="C61" s="7" t="s">
        <v>319</v>
      </c>
      <c r="D61" s="99">
        <v>56820.19</v>
      </c>
      <c r="E61" s="99">
        <v>75051</v>
      </c>
      <c r="F61" s="99">
        <v>71481.16</v>
      </c>
      <c r="G61" s="99">
        <v>85777.391999999993</v>
      </c>
      <c r="H61" s="99"/>
      <c r="I61" s="7">
        <v>64026.069744</v>
      </c>
    </row>
    <row r="62" spans="1:9" x14ac:dyDescent="0.25">
      <c r="A62" s="77" t="s">
        <v>25</v>
      </c>
      <c r="B62" s="7">
        <v>1721000750</v>
      </c>
      <c r="C62" s="7" t="s">
        <v>320</v>
      </c>
      <c r="D62" s="99">
        <v>0</v>
      </c>
      <c r="E62" s="99">
        <v>124000</v>
      </c>
      <c r="F62" s="99">
        <v>109091.38</v>
      </c>
      <c r="G62" s="99">
        <v>130909.65600000002</v>
      </c>
      <c r="H62" s="99">
        <v>145000</v>
      </c>
      <c r="I62" s="7">
        <v>0</v>
      </c>
    </row>
    <row r="63" spans="1:9" x14ac:dyDescent="0.25">
      <c r="A63" s="77" t="s">
        <v>25</v>
      </c>
      <c r="B63" s="7">
        <v>1721100410</v>
      </c>
      <c r="C63" s="7" t="s">
        <v>321</v>
      </c>
      <c r="D63" s="99">
        <v>11538</v>
      </c>
      <c r="E63" s="99">
        <v>15000</v>
      </c>
      <c r="F63" s="99">
        <v>2946.5</v>
      </c>
      <c r="G63" s="99">
        <v>3535.7999999999997</v>
      </c>
      <c r="H63" s="99">
        <v>15000</v>
      </c>
      <c r="I63" s="7">
        <v>0</v>
      </c>
    </row>
    <row r="64" spans="1:9" x14ac:dyDescent="0.25">
      <c r="A64" s="77" t="s">
        <v>25</v>
      </c>
      <c r="B64" s="7">
        <v>1721100430</v>
      </c>
      <c r="C64" s="7" t="s">
        <v>322</v>
      </c>
      <c r="D64" s="99">
        <v>3125</v>
      </c>
      <c r="E64" s="99">
        <v>0</v>
      </c>
      <c r="F64" s="99">
        <v>0</v>
      </c>
      <c r="G64" s="99">
        <v>0</v>
      </c>
      <c r="H64" s="99">
        <v>0</v>
      </c>
      <c r="I64" s="7">
        <v>0</v>
      </c>
    </row>
    <row r="65" spans="1:9" x14ac:dyDescent="0.25">
      <c r="A65" s="77" t="s">
        <v>25</v>
      </c>
      <c r="B65" s="7">
        <v>1723000810</v>
      </c>
      <c r="C65" s="7" t="s">
        <v>323</v>
      </c>
      <c r="D65" s="99">
        <v>38494</v>
      </c>
      <c r="E65" s="99">
        <v>84000</v>
      </c>
      <c r="F65" s="99">
        <v>62225</v>
      </c>
      <c r="G65" s="99">
        <v>74670</v>
      </c>
      <c r="H65" s="99">
        <v>84000</v>
      </c>
      <c r="I65" s="7">
        <v>0</v>
      </c>
    </row>
    <row r="66" spans="1:9" x14ac:dyDescent="0.25">
      <c r="A66" s="77" t="s">
        <v>25</v>
      </c>
      <c r="B66" s="7">
        <v>1723001810</v>
      </c>
      <c r="C66" s="7" t="s">
        <v>324</v>
      </c>
      <c r="D66" s="99">
        <v>96185.23</v>
      </c>
      <c r="E66" s="99">
        <v>90000</v>
      </c>
      <c r="F66" s="99">
        <v>0</v>
      </c>
      <c r="G66" s="99">
        <v>0</v>
      </c>
      <c r="H66" s="99">
        <v>90000</v>
      </c>
      <c r="I66" s="7">
        <v>0</v>
      </c>
    </row>
    <row r="67" spans="1:9" x14ac:dyDescent="0.25">
      <c r="A67" s="77" t="s">
        <v>25</v>
      </c>
      <c r="B67" s="7">
        <v>1724000810</v>
      </c>
      <c r="C67" s="7" t="s">
        <v>325</v>
      </c>
      <c r="D67" s="99">
        <v>104602</v>
      </c>
      <c r="E67" s="99">
        <v>104602</v>
      </c>
      <c r="F67" s="99">
        <v>104286</v>
      </c>
      <c r="G67" s="99">
        <v>125143.20000000001</v>
      </c>
      <c r="H67" s="99">
        <v>0</v>
      </c>
      <c r="I67" s="7">
        <v>0</v>
      </c>
    </row>
    <row r="68" spans="1:9" x14ac:dyDescent="0.25">
      <c r="A68" s="77" t="s">
        <v>24</v>
      </c>
      <c r="B68" s="7">
        <v>1731000110</v>
      </c>
      <c r="C68" s="7" t="s">
        <v>326</v>
      </c>
      <c r="D68" s="99">
        <v>466422.87</v>
      </c>
      <c r="E68" s="99">
        <v>716090</v>
      </c>
      <c r="F68" s="99">
        <v>496287.28</v>
      </c>
      <c r="G68" s="99">
        <v>595544.73600000003</v>
      </c>
      <c r="H68" s="99"/>
      <c r="I68" s="7">
        <v>601028.47186200006</v>
      </c>
    </row>
    <row r="69" spans="1:9" x14ac:dyDescent="0.25">
      <c r="A69" s="77" t="s">
        <v>25</v>
      </c>
      <c r="B69" s="7">
        <v>1731000410</v>
      </c>
      <c r="C69" s="7" t="s">
        <v>327</v>
      </c>
      <c r="D69" s="99">
        <v>0</v>
      </c>
      <c r="E69" s="99">
        <v>24000</v>
      </c>
      <c r="F69" s="99">
        <v>24000</v>
      </c>
      <c r="G69" s="99">
        <v>28800</v>
      </c>
      <c r="H69" s="99">
        <v>24000</v>
      </c>
      <c r="I69" s="7">
        <v>0</v>
      </c>
    </row>
    <row r="70" spans="1:9" x14ac:dyDescent="0.25">
      <c r="A70" s="77" t="s">
        <v>25</v>
      </c>
      <c r="B70" s="7">
        <v>1731000430</v>
      </c>
      <c r="C70" s="7" t="s">
        <v>322</v>
      </c>
      <c r="D70" s="99">
        <v>0</v>
      </c>
      <c r="E70" s="99">
        <v>20000</v>
      </c>
      <c r="F70" s="99">
        <v>667</v>
      </c>
      <c r="G70" s="99">
        <v>800.40000000000009</v>
      </c>
      <c r="H70" s="99">
        <v>20000</v>
      </c>
      <c r="I70" s="7">
        <v>0</v>
      </c>
    </row>
    <row r="71" spans="1:9" x14ac:dyDescent="0.25">
      <c r="A71" s="77" t="s">
        <v>25</v>
      </c>
      <c r="B71" s="7">
        <v>1731000521</v>
      </c>
      <c r="C71" s="7" t="s">
        <v>274</v>
      </c>
      <c r="D71" s="99">
        <v>3350</v>
      </c>
      <c r="E71" s="99">
        <v>3500</v>
      </c>
      <c r="F71" s="99">
        <v>1458</v>
      </c>
      <c r="G71" s="99">
        <v>1749.6000000000001</v>
      </c>
      <c r="H71" s="99">
        <v>3500</v>
      </c>
      <c r="I71" s="7">
        <v>0</v>
      </c>
    </row>
    <row r="72" spans="1:9" x14ac:dyDescent="0.25">
      <c r="A72" s="77" t="s">
        <v>25</v>
      </c>
      <c r="B72" s="7">
        <v>1731000540</v>
      </c>
      <c r="C72" s="7" t="s">
        <v>328</v>
      </c>
      <c r="D72" s="99">
        <v>0</v>
      </c>
      <c r="E72" s="99">
        <v>4000</v>
      </c>
      <c r="F72" s="99">
        <v>0</v>
      </c>
      <c r="G72" s="99">
        <v>0</v>
      </c>
      <c r="H72" s="99">
        <v>4000</v>
      </c>
      <c r="I72" s="7">
        <v>0</v>
      </c>
    </row>
    <row r="73" spans="1:9" x14ac:dyDescent="0.25">
      <c r="A73" s="77" t="s">
        <v>25</v>
      </c>
      <c r="B73" s="7">
        <v>1731000740</v>
      </c>
      <c r="C73" s="7" t="s">
        <v>329</v>
      </c>
      <c r="D73" s="99">
        <v>24383</v>
      </c>
      <c r="E73" s="99">
        <v>25000</v>
      </c>
      <c r="F73" s="99">
        <v>5640.46</v>
      </c>
      <c r="G73" s="99">
        <v>6768.5520000000006</v>
      </c>
      <c r="H73" s="99">
        <v>25000</v>
      </c>
      <c r="I73" s="7">
        <v>0</v>
      </c>
    </row>
    <row r="74" spans="1:9" s="120" customFormat="1" x14ac:dyDescent="0.25">
      <c r="A74" s="117" t="s">
        <v>25</v>
      </c>
      <c r="B74" s="118">
        <v>1731000750</v>
      </c>
      <c r="C74" s="118" t="s">
        <v>330</v>
      </c>
      <c r="D74" s="119">
        <v>613066.1</v>
      </c>
      <c r="E74" s="119">
        <v>810402</v>
      </c>
      <c r="F74" s="119">
        <v>179634.96</v>
      </c>
      <c r="G74" s="119">
        <v>215561.95199999999</v>
      </c>
      <c r="H74" s="119">
        <v>700000</v>
      </c>
      <c r="I74" s="7">
        <v>0</v>
      </c>
    </row>
    <row r="75" spans="1:9" x14ac:dyDescent="0.25">
      <c r="A75" s="77" t="s">
        <v>25</v>
      </c>
      <c r="B75" s="7">
        <v>1731000780</v>
      </c>
      <c r="C75" s="7" t="s">
        <v>284</v>
      </c>
      <c r="D75" s="99">
        <v>9227</v>
      </c>
      <c r="E75" s="99">
        <v>20000</v>
      </c>
      <c r="F75" s="99">
        <v>16724.52</v>
      </c>
      <c r="G75" s="99">
        <v>20069.423999999999</v>
      </c>
      <c r="H75" s="99">
        <v>20000</v>
      </c>
      <c r="I75" s="7">
        <v>0</v>
      </c>
    </row>
    <row r="76" spans="1:9" x14ac:dyDescent="0.25">
      <c r="A76" s="77" t="s">
        <v>25</v>
      </c>
      <c r="B76" s="7">
        <v>1733400780</v>
      </c>
      <c r="C76" s="7" t="s">
        <v>331</v>
      </c>
      <c r="D76" s="99">
        <v>981.63</v>
      </c>
      <c r="E76" s="99">
        <v>0</v>
      </c>
      <c r="F76" s="99">
        <v>0</v>
      </c>
      <c r="G76" s="99">
        <v>0</v>
      </c>
      <c r="H76" s="99">
        <v>0</v>
      </c>
      <c r="I76" s="7">
        <v>0</v>
      </c>
    </row>
    <row r="77" spans="1:9" x14ac:dyDescent="0.25">
      <c r="A77" s="77" t="s">
        <v>25</v>
      </c>
      <c r="B77" s="7">
        <v>1733400830</v>
      </c>
      <c r="C77" s="7" t="s">
        <v>332</v>
      </c>
      <c r="D77" s="99">
        <v>580006</v>
      </c>
      <c r="E77" s="99">
        <v>580009</v>
      </c>
      <c r="F77" s="99">
        <v>317500</v>
      </c>
      <c r="G77" s="99">
        <v>423333.33333333337</v>
      </c>
      <c r="H77" s="99">
        <v>425000</v>
      </c>
      <c r="I77" s="7">
        <v>0</v>
      </c>
    </row>
    <row r="78" spans="1:9" x14ac:dyDescent="0.25">
      <c r="A78" s="77" t="s">
        <v>25</v>
      </c>
      <c r="B78" s="7">
        <v>1742000720</v>
      </c>
      <c r="C78" s="7" t="s">
        <v>333</v>
      </c>
      <c r="D78" s="99">
        <v>27947.25</v>
      </c>
      <c r="E78" s="99">
        <v>30000</v>
      </c>
      <c r="F78" s="99">
        <v>23785</v>
      </c>
      <c r="G78" s="99">
        <v>28542</v>
      </c>
      <c r="H78" s="99">
        <v>30000</v>
      </c>
      <c r="I78" s="7">
        <v>0</v>
      </c>
    </row>
    <row r="79" spans="1:9" x14ac:dyDescent="0.25">
      <c r="A79" s="77" t="s">
        <v>25</v>
      </c>
      <c r="B79" s="7">
        <v>1742000780</v>
      </c>
      <c r="C79" s="7" t="s">
        <v>284</v>
      </c>
      <c r="D79" s="99">
        <v>0</v>
      </c>
      <c r="E79" s="99">
        <v>1000</v>
      </c>
      <c r="F79" s="99">
        <v>250</v>
      </c>
      <c r="G79" s="99">
        <v>300</v>
      </c>
      <c r="H79" s="99">
        <v>1000</v>
      </c>
      <c r="I79" s="7">
        <v>0</v>
      </c>
    </row>
    <row r="80" spans="1:9" x14ac:dyDescent="0.25">
      <c r="A80" s="77" t="s">
        <v>24</v>
      </c>
      <c r="B80" s="7">
        <v>1742200110</v>
      </c>
      <c r="C80" s="7" t="s">
        <v>334</v>
      </c>
      <c r="D80" s="99">
        <v>314306.82</v>
      </c>
      <c r="E80" s="99">
        <v>331754</v>
      </c>
      <c r="F80" s="99">
        <v>280882.49</v>
      </c>
      <c r="G80" s="99">
        <v>337058.98800000001</v>
      </c>
      <c r="H80" s="99"/>
      <c r="I80" s="7">
        <v>342576.45411599998</v>
      </c>
    </row>
    <row r="81" spans="1:10" x14ac:dyDescent="0.25">
      <c r="A81" s="77" t="s">
        <v>25</v>
      </c>
      <c r="B81" s="7">
        <v>1743000420</v>
      </c>
      <c r="C81" s="7" t="s">
        <v>335</v>
      </c>
      <c r="D81" s="99">
        <v>25922</v>
      </c>
      <c r="E81" s="99">
        <v>0</v>
      </c>
      <c r="F81" s="99">
        <v>0</v>
      </c>
      <c r="G81" s="99">
        <v>0</v>
      </c>
      <c r="H81" s="99">
        <v>0</v>
      </c>
      <c r="I81" s="7">
        <v>0</v>
      </c>
    </row>
    <row r="82" spans="1:10" x14ac:dyDescent="0.25">
      <c r="A82" s="77" t="s">
        <v>25</v>
      </c>
      <c r="B82" s="7">
        <v>1743000430</v>
      </c>
      <c r="C82" s="7" t="s">
        <v>322</v>
      </c>
      <c r="D82" s="99">
        <v>214554.48</v>
      </c>
      <c r="E82" s="99">
        <v>214000</v>
      </c>
      <c r="F82" s="99">
        <v>204101.95</v>
      </c>
      <c r="G82" s="99">
        <v>244922.34</v>
      </c>
      <c r="H82" s="99">
        <v>230000</v>
      </c>
      <c r="I82" s="7">
        <v>0</v>
      </c>
    </row>
    <row r="83" spans="1:10" x14ac:dyDescent="0.25">
      <c r="A83" s="77" t="s">
        <v>25</v>
      </c>
      <c r="B83" s="7">
        <v>1743000720</v>
      </c>
      <c r="C83" s="7" t="s">
        <v>336</v>
      </c>
      <c r="D83" s="99">
        <v>0</v>
      </c>
      <c r="E83" s="99">
        <v>0</v>
      </c>
      <c r="F83" s="99">
        <v>1176</v>
      </c>
      <c r="G83" s="99">
        <v>1411.1999999999998</v>
      </c>
      <c r="H83" s="99">
        <v>2000</v>
      </c>
      <c r="I83" s="7">
        <v>0</v>
      </c>
    </row>
    <row r="84" spans="1:10" x14ac:dyDescent="0.25">
      <c r="A84" s="77" t="s">
        <v>25</v>
      </c>
      <c r="B84" s="7">
        <v>1743000750</v>
      </c>
      <c r="C84" s="7" t="s">
        <v>298</v>
      </c>
      <c r="D84" s="99">
        <v>85480</v>
      </c>
      <c r="E84" s="99">
        <v>150000</v>
      </c>
      <c r="F84" s="99">
        <v>128679.36</v>
      </c>
      <c r="G84" s="99">
        <v>154415.23199999999</v>
      </c>
      <c r="H84" s="99">
        <v>155000</v>
      </c>
      <c r="I84" s="7">
        <v>0</v>
      </c>
    </row>
    <row r="85" spans="1:10" x14ac:dyDescent="0.25">
      <c r="A85" s="77" t="s">
        <v>24</v>
      </c>
      <c r="B85" s="7">
        <v>1744500110</v>
      </c>
      <c r="C85" s="7" t="s">
        <v>337</v>
      </c>
      <c r="D85" s="99">
        <v>0</v>
      </c>
      <c r="E85" s="99">
        <v>25000</v>
      </c>
      <c r="F85" s="99">
        <v>0</v>
      </c>
      <c r="G85" s="99">
        <v>0</v>
      </c>
      <c r="H85" s="99"/>
      <c r="I85" s="7">
        <v>0</v>
      </c>
    </row>
    <row r="86" spans="1:10" x14ac:dyDescent="0.25">
      <c r="A86" s="77" t="s">
        <v>25</v>
      </c>
      <c r="B86" s="7">
        <v>1745000750</v>
      </c>
      <c r="C86" s="7" t="s">
        <v>298</v>
      </c>
      <c r="D86" s="99">
        <v>15754.4</v>
      </c>
      <c r="E86" s="99">
        <v>67000</v>
      </c>
      <c r="F86" s="99">
        <v>45515</v>
      </c>
      <c r="G86" s="99">
        <v>54618</v>
      </c>
      <c r="H86" s="99">
        <v>67000</v>
      </c>
      <c r="I86" s="7">
        <v>0</v>
      </c>
    </row>
    <row r="87" spans="1:10" x14ac:dyDescent="0.25">
      <c r="A87" s="77" t="s">
        <v>25</v>
      </c>
      <c r="B87" s="7">
        <v>1745000780</v>
      </c>
      <c r="C87" s="7" t="s">
        <v>338</v>
      </c>
      <c r="D87" s="99">
        <v>14917.5</v>
      </c>
      <c r="E87" s="99">
        <v>0</v>
      </c>
      <c r="F87" s="99">
        <v>0</v>
      </c>
      <c r="G87" s="99">
        <v>0</v>
      </c>
      <c r="H87" s="99">
        <v>0</v>
      </c>
      <c r="I87" s="7">
        <v>0</v>
      </c>
    </row>
    <row r="88" spans="1:10" x14ac:dyDescent="0.25">
      <c r="A88" s="77" t="s">
        <v>25</v>
      </c>
      <c r="B88" s="7">
        <v>1745000810</v>
      </c>
      <c r="C88" s="7" t="s">
        <v>339</v>
      </c>
      <c r="D88" s="99">
        <v>92539</v>
      </c>
      <c r="E88" s="99">
        <v>92539</v>
      </c>
      <c r="F88" s="99">
        <v>97369</v>
      </c>
      <c r="G88" s="99">
        <v>116842.79999999999</v>
      </c>
      <c r="H88" s="99">
        <v>102000</v>
      </c>
      <c r="I88" s="7">
        <v>0</v>
      </c>
    </row>
    <row r="89" spans="1:10" x14ac:dyDescent="0.25">
      <c r="A89" s="77" t="s">
        <v>25</v>
      </c>
      <c r="B89" s="7">
        <v>1746000430</v>
      </c>
      <c r="C89" s="7" t="s">
        <v>322</v>
      </c>
      <c r="D89" s="99">
        <v>39199.339999999997</v>
      </c>
      <c r="E89" s="99">
        <v>52000</v>
      </c>
      <c r="F89" s="99">
        <v>24081.66</v>
      </c>
      <c r="G89" s="99">
        <v>28897.992000000002</v>
      </c>
      <c r="H89" s="99">
        <v>40000</v>
      </c>
      <c r="I89" s="7">
        <v>0</v>
      </c>
    </row>
    <row r="90" spans="1:10" x14ac:dyDescent="0.25">
      <c r="A90" s="77" t="s">
        <v>25</v>
      </c>
      <c r="B90" s="7">
        <v>1752000514</v>
      </c>
      <c r="C90" s="7" t="s">
        <v>340</v>
      </c>
      <c r="D90" s="99">
        <v>0</v>
      </c>
      <c r="E90" s="99">
        <v>2000</v>
      </c>
      <c r="F90" s="99">
        <v>0</v>
      </c>
      <c r="G90" s="99">
        <v>0</v>
      </c>
      <c r="H90" s="99">
        <v>2000</v>
      </c>
      <c r="I90" s="7">
        <v>0</v>
      </c>
    </row>
    <row r="91" spans="1:10" x14ac:dyDescent="0.25">
      <c r="A91" s="77" t="s">
        <v>25</v>
      </c>
      <c r="B91" s="7">
        <v>1767000440</v>
      </c>
      <c r="C91" s="7" t="s">
        <v>341</v>
      </c>
      <c r="D91" s="99">
        <v>426212</v>
      </c>
      <c r="E91" s="99">
        <v>426000</v>
      </c>
      <c r="F91" s="99">
        <v>421024</v>
      </c>
      <c r="G91" s="99">
        <v>505228.80000000005</v>
      </c>
      <c r="H91" s="99">
        <v>426000</v>
      </c>
      <c r="I91" s="7">
        <v>0</v>
      </c>
    </row>
    <row r="92" spans="1:10" x14ac:dyDescent="0.25">
      <c r="A92" s="77" t="s">
        <v>25</v>
      </c>
      <c r="B92" s="7">
        <v>1767000441</v>
      </c>
      <c r="C92" s="7" t="s">
        <v>342</v>
      </c>
      <c r="D92" s="99">
        <v>3995</v>
      </c>
      <c r="E92" s="99">
        <v>5000</v>
      </c>
      <c r="F92" s="99">
        <v>4824</v>
      </c>
      <c r="G92" s="99">
        <v>5788.7999999999993</v>
      </c>
      <c r="H92" s="99">
        <v>5000</v>
      </c>
      <c r="I92" s="7">
        <v>0</v>
      </c>
    </row>
    <row r="93" spans="1:10" x14ac:dyDescent="0.25">
      <c r="A93" s="77" t="s">
        <v>25</v>
      </c>
      <c r="B93" s="7">
        <v>1769000910</v>
      </c>
      <c r="C93" s="7" t="s">
        <v>343</v>
      </c>
      <c r="D93" s="99">
        <v>300818.3</v>
      </c>
      <c r="E93" s="99">
        <v>200000</v>
      </c>
      <c r="F93" s="99">
        <v>203127</v>
      </c>
      <c r="G93" s="99">
        <v>243752.40000000002</v>
      </c>
      <c r="H93" s="99">
        <v>200000</v>
      </c>
      <c r="I93" s="7">
        <v>0</v>
      </c>
    </row>
    <row r="94" spans="1:10" x14ac:dyDescent="0.25">
      <c r="A94" s="77" t="s">
        <v>27</v>
      </c>
      <c r="B94" s="7">
        <v>1811000110</v>
      </c>
      <c r="C94" s="7" t="s">
        <v>344</v>
      </c>
      <c r="D94" s="99">
        <v>265284.46000000002</v>
      </c>
      <c r="E94" s="99">
        <v>448651</v>
      </c>
      <c r="F94" s="99">
        <v>238951.7</v>
      </c>
      <c r="G94" s="99">
        <v>286742.04000000004</v>
      </c>
      <c r="H94" s="99"/>
      <c r="I94" s="7">
        <v>607334.42906400003</v>
      </c>
      <c r="J94" t="s">
        <v>495</v>
      </c>
    </row>
    <row r="95" spans="1:10" x14ac:dyDescent="0.25">
      <c r="A95" s="77" t="s">
        <v>28</v>
      </c>
      <c r="B95" s="7">
        <v>1811000540</v>
      </c>
      <c r="C95" s="7" t="s">
        <v>345</v>
      </c>
      <c r="D95" s="99">
        <v>4569.76</v>
      </c>
      <c r="E95" s="99">
        <v>4000</v>
      </c>
      <c r="F95" s="99">
        <v>3529.21</v>
      </c>
      <c r="G95" s="99">
        <v>4235.0519999999997</v>
      </c>
      <c r="H95" s="99">
        <v>5000</v>
      </c>
      <c r="I95" s="7">
        <v>0</v>
      </c>
    </row>
    <row r="96" spans="1:10" x14ac:dyDescent="0.25">
      <c r="A96" s="77" t="s">
        <v>28</v>
      </c>
      <c r="B96" s="7">
        <v>1811000780</v>
      </c>
      <c r="C96" s="7" t="s">
        <v>284</v>
      </c>
      <c r="D96" s="99">
        <v>1000</v>
      </c>
      <c r="E96" s="99">
        <v>10000</v>
      </c>
      <c r="F96" s="99">
        <v>2340</v>
      </c>
      <c r="G96" s="99">
        <v>2808</v>
      </c>
      <c r="H96" s="99">
        <v>10000</v>
      </c>
      <c r="I96" s="7">
        <v>0</v>
      </c>
    </row>
    <row r="97" spans="1:9" x14ac:dyDescent="0.25">
      <c r="A97" s="77" t="s">
        <v>27</v>
      </c>
      <c r="B97" s="7">
        <v>1812200110</v>
      </c>
      <c r="C97" s="7" t="s">
        <v>346</v>
      </c>
      <c r="D97" s="99">
        <v>1247834.25</v>
      </c>
      <c r="E97" s="99">
        <v>1468455</v>
      </c>
      <c r="F97" s="99">
        <v>1140836.17</v>
      </c>
      <c r="G97" s="99">
        <v>1369003.4040000001</v>
      </c>
      <c r="H97" s="99"/>
      <c r="I97" s="7">
        <v>1364554.1451360001</v>
      </c>
    </row>
    <row r="98" spans="1:9" x14ac:dyDescent="0.25">
      <c r="A98" s="77" t="s">
        <v>28</v>
      </c>
      <c r="B98" s="7">
        <v>1812200410</v>
      </c>
      <c r="C98" s="7" t="s">
        <v>347</v>
      </c>
      <c r="D98" s="99">
        <v>159625</v>
      </c>
      <c r="E98" s="99">
        <v>150000</v>
      </c>
      <c r="F98" s="99">
        <v>120000</v>
      </c>
      <c r="G98" s="99">
        <v>144000</v>
      </c>
      <c r="H98" s="99">
        <v>150000</v>
      </c>
      <c r="I98" s="7">
        <v>0</v>
      </c>
    </row>
    <row r="99" spans="1:9" x14ac:dyDescent="0.25">
      <c r="A99" s="77" t="s">
        <v>28</v>
      </c>
      <c r="B99" s="7">
        <v>1812200420</v>
      </c>
      <c r="C99" s="7" t="s">
        <v>348</v>
      </c>
      <c r="D99" s="99">
        <v>71286.55</v>
      </c>
      <c r="E99" s="99">
        <v>150000</v>
      </c>
      <c r="F99" s="99">
        <v>36969.480000000003</v>
      </c>
      <c r="G99" s="99">
        <v>44363.376000000004</v>
      </c>
      <c r="H99" s="99">
        <v>150000</v>
      </c>
      <c r="I99" s="7">
        <v>0</v>
      </c>
    </row>
    <row r="100" spans="1:9" x14ac:dyDescent="0.25">
      <c r="A100" s="77" t="s">
        <v>28</v>
      </c>
      <c r="B100" s="7">
        <v>1812200430</v>
      </c>
      <c r="C100" s="7" t="s">
        <v>322</v>
      </c>
      <c r="D100" s="99">
        <v>60770.96</v>
      </c>
      <c r="E100" s="99">
        <v>100000</v>
      </c>
      <c r="F100" s="99">
        <v>31234.67</v>
      </c>
      <c r="G100" s="99">
        <v>37481.603999999992</v>
      </c>
      <c r="H100" s="99">
        <v>50000</v>
      </c>
      <c r="I100" s="7">
        <v>0</v>
      </c>
    </row>
    <row r="101" spans="1:9" x14ac:dyDescent="0.25">
      <c r="A101" s="77" t="s">
        <v>28</v>
      </c>
      <c r="B101" s="7">
        <v>1812200450</v>
      </c>
      <c r="C101" s="7" t="s">
        <v>270</v>
      </c>
      <c r="D101" s="99">
        <v>2972</v>
      </c>
      <c r="E101" s="99">
        <v>100000</v>
      </c>
      <c r="F101" s="99">
        <v>868</v>
      </c>
      <c r="G101" s="99">
        <v>1041.5999999999999</v>
      </c>
      <c r="H101" s="99">
        <v>90000</v>
      </c>
      <c r="I101" s="7">
        <v>0</v>
      </c>
    </row>
    <row r="102" spans="1:9" x14ac:dyDescent="0.25">
      <c r="A102" s="77" t="s">
        <v>28</v>
      </c>
      <c r="B102" s="7">
        <v>1812200470</v>
      </c>
      <c r="C102" s="7" t="s">
        <v>271</v>
      </c>
      <c r="D102" s="99">
        <v>56274.33</v>
      </c>
      <c r="E102" s="99">
        <v>100000</v>
      </c>
      <c r="F102" s="99">
        <v>28187</v>
      </c>
      <c r="G102" s="99">
        <v>33824.399999999994</v>
      </c>
      <c r="H102" s="99">
        <v>90000</v>
      </c>
      <c r="I102" s="7">
        <v>0</v>
      </c>
    </row>
    <row r="103" spans="1:9" x14ac:dyDescent="0.25">
      <c r="A103" s="77" t="s">
        <v>28</v>
      </c>
      <c r="B103" s="7">
        <v>1812200710</v>
      </c>
      <c r="C103" s="7" t="s">
        <v>349</v>
      </c>
      <c r="D103" s="99">
        <v>0</v>
      </c>
      <c r="E103" s="99">
        <v>10000</v>
      </c>
      <c r="F103" s="99">
        <v>0</v>
      </c>
      <c r="G103" s="99">
        <v>0</v>
      </c>
      <c r="H103" s="99">
        <v>10000</v>
      </c>
      <c r="I103" s="7">
        <v>0</v>
      </c>
    </row>
    <row r="104" spans="1:9" x14ac:dyDescent="0.25">
      <c r="A104" s="77" t="s">
        <v>28</v>
      </c>
      <c r="B104" s="7">
        <v>1812200720</v>
      </c>
      <c r="C104" s="7" t="s">
        <v>350</v>
      </c>
      <c r="D104" s="99">
        <v>152.1</v>
      </c>
      <c r="E104" s="99">
        <v>50000</v>
      </c>
      <c r="F104" s="99">
        <v>47066</v>
      </c>
      <c r="G104" s="99">
        <v>56479.200000000004</v>
      </c>
      <c r="H104" s="99">
        <v>50000</v>
      </c>
      <c r="I104" s="7">
        <v>0</v>
      </c>
    </row>
    <row r="105" spans="1:9" x14ac:dyDescent="0.25">
      <c r="A105" s="77" t="s">
        <v>28</v>
      </c>
      <c r="B105" s="7">
        <v>1812200740</v>
      </c>
      <c r="C105" s="7" t="s">
        <v>283</v>
      </c>
      <c r="D105" s="99">
        <v>3099</v>
      </c>
      <c r="E105" s="99">
        <v>50000</v>
      </c>
      <c r="F105" s="99">
        <v>2421</v>
      </c>
      <c r="G105" s="99">
        <v>2905.2</v>
      </c>
      <c r="H105" s="99">
        <v>50000</v>
      </c>
      <c r="I105" s="7">
        <v>0</v>
      </c>
    </row>
    <row r="106" spans="1:9" s="95" customFormat="1" x14ac:dyDescent="0.25">
      <c r="A106" s="78" t="s">
        <v>28</v>
      </c>
      <c r="B106" s="94">
        <v>1812200750</v>
      </c>
      <c r="C106" s="94" t="s">
        <v>298</v>
      </c>
      <c r="D106" s="100">
        <v>206459.55</v>
      </c>
      <c r="E106" s="100">
        <v>200000</v>
      </c>
      <c r="F106" s="100">
        <v>97442.4</v>
      </c>
      <c r="G106" s="100">
        <v>116930.88</v>
      </c>
      <c r="H106" s="100">
        <v>150000</v>
      </c>
      <c r="I106" s="7">
        <v>0</v>
      </c>
    </row>
    <row r="107" spans="1:9" x14ac:dyDescent="0.25">
      <c r="A107" s="77" t="s">
        <v>28</v>
      </c>
      <c r="B107" s="7">
        <v>1812200751</v>
      </c>
      <c r="C107" s="7" t="s">
        <v>351</v>
      </c>
      <c r="D107" s="99">
        <v>0</v>
      </c>
      <c r="E107" s="99">
        <v>20000</v>
      </c>
      <c r="F107" s="99">
        <v>20000</v>
      </c>
      <c r="G107" s="99">
        <v>24000</v>
      </c>
      <c r="H107" s="99">
        <v>25000</v>
      </c>
      <c r="I107" s="7">
        <v>0</v>
      </c>
    </row>
    <row r="108" spans="1:9" x14ac:dyDescent="0.25">
      <c r="A108" s="78" t="s">
        <v>28</v>
      </c>
      <c r="B108" s="7">
        <v>1812200760</v>
      </c>
      <c r="C108" s="7" t="s">
        <v>352</v>
      </c>
      <c r="D108" s="99">
        <v>115000</v>
      </c>
      <c r="E108" s="99">
        <v>170000</v>
      </c>
      <c r="F108" s="99">
        <v>98000</v>
      </c>
      <c r="G108" s="99">
        <v>117600</v>
      </c>
      <c r="H108" s="99">
        <v>170000</v>
      </c>
      <c r="I108" s="7">
        <v>0</v>
      </c>
    </row>
    <row r="109" spans="1:9" x14ac:dyDescent="0.25">
      <c r="A109" s="77" t="s">
        <v>27</v>
      </c>
      <c r="B109" s="7">
        <v>1812201110</v>
      </c>
      <c r="C109" s="7" t="s">
        <v>353</v>
      </c>
      <c r="D109" s="99">
        <v>40401.660000000003</v>
      </c>
      <c r="E109" s="99">
        <v>60000</v>
      </c>
      <c r="F109" s="99">
        <v>49286.92</v>
      </c>
      <c r="G109" s="99">
        <v>59144.304000000004</v>
      </c>
      <c r="H109" s="99"/>
      <c r="I109" s="7">
        <v>60867.062646000013</v>
      </c>
    </row>
    <row r="110" spans="1:9" x14ac:dyDescent="0.25">
      <c r="A110" s="78" t="s">
        <v>28</v>
      </c>
      <c r="B110" s="7">
        <v>1812210760</v>
      </c>
      <c r="C110" s="7" t="s">
        <v>354</v>
      </c>
      <c r="D110" s="99">
        <v>1515586</v>
      </c>
      <c r="E110" s="99">
        <v>1480946</v>
      </c>
      <c r="F110" s="99">
        <v>1220000</v>
      </c>
      <c r="G110" s="99">
        <v>1464000</v>
      </c>
      <c r="H110" s="99">
        <v>1480000</v>
      </c>
      <c r="I110" s="7">
        <v>0</v>
      </c>
    </row>
    <row r="111" spans="1:9" x14ac:dyDescent="0.25">
      <c r="A111" s="77" t="s">
        <v>27</v>
      </c>
      <c r="B111" s="7">
        <v>1812300110</v>
      </c>
      <c r="C111" s="7" t="s">
        <v>355</v>
      </c>
      <c r="D111" s="99">
        <v>2848473.33</v>
      </c>
      <c r="E111" s="99">
        <v>3585736</v>
      </c>
      <c r="F111" s="99">
        <v>2971134.88</v>
      </c>
      <c r="G111" s="99">
        <v>3565361.8560000001</v>
      </c>
      <c r="H111" s="99"/>
      <c r="I111" s="7">
        <v>3786084.4909680001</v>
      </c>
    </row>
    <row r="112" spans="1:9" x14ac:dyDescent="0.25">
      <c r="A112" s="77" t="s">
        <v>28</v>
      </c>
      <c r="B112" s="7">
        <v>1812300410</v>
      </c>
      <c r="C112" s="7" t="s">
        <v>356</v>
      </c>
      <c r="D112" s="99">
        <v>295575</v>
      </c>
      <c r="E112" s="99">
        <v>297000</v>
      </c>
      <c r="F112" s="99">
        <v>255100</v>
      </c>
      <c r="G112" s="99">
        <v>306120</v>
      </c>
      <c r="H112" s="99">
        <v>300000</v>
      </c>
      <c r="I112" s="7">
        <v>0</v>
      </c>
    </row>
    <row r="113" spans="1:9" s="95" customFormat="1" x14ac:dyDescent="0.25">
      <c r="A113" s="78" t="s">
        <v>28</v>
      </c>
      <c r="B113" s="94">
        <v>1812300420</v>
      </c>
      <c r="C113" s="94" t="s">
        <v>268</v>
      </c>
      <c r="D113" s="100">
        <v>79106.820000000007</v>
      </c>
      <c r="E113" s="100">
        <v>90000</v>
      </c>
      <c r="F113" s="100">
        <v>37545.72</v>
      </c>
      <c r="G113" s="100">
        <v>45054.864000000001</v>
      </c>
      <c r="H113" s="100">
        <v>60000</v>
      </c>
      <c r="I113" s="7">
        <v>0</v>
      </c>
    </row>
    <row r="114" spans="1:9" x14ac:dyDescent="0.25">
      <c r="A114" s="77" t="s">
        <v>28</v>
      </c>
      <c r="B114" s="7">
        <v>1812300430</v>
      </c>
      <c r="C114" s="7" t="s">
        <v>357</v>
      </c>
      <c r="D114" s="99">
        <v>109406.39</v>
      </c>
      <c r="E114" s="99">
        <v>100000</v>
      </c>
      <c r="F114" s="99">
        <v>55537.41</v>
      </c>
      <c r="G114" s="99">
        <v>66644.891999999993</v>
      </c>
      <c r="H114" s="99">
        <v>80000</v>
      </c>
      <c r="I114" s="7">
        <v>0</v>
      </c>
    </row>
    <row r="115" spans="1:9" x14ac:dyDescent="0.25">
      <c r="A115" s="77" t="s">
        <v>28</v>
      </c>
      <c r="B115" s="7">
        <v>1812300450</v>
      </c>
      <c r="C115" s="7" t="s">
        <v>270</v>
      </c>
      <c r="D115" s="99">
        <v>49651.68</v>
      </c>
      <c r="E115" s="99">
        <v>50000</v>
      </c>
      <c r="F115" s="99">
        <v>0</v>
      </c>
      <c r="G115" s="99">
        <v>0</v>
      </c>
      <c r="H115" s="99">
        <v>50000</v>
      </c>
      <c r="I115" s="7">
        <v>0</v>
      </c>
    </row>
    <row r="116" spans="1:9" x14ac:dyDescent="0.25">
      <c r="A116" s="77" t="s">
        <v>28</v>
      </c>
      <c r="B116" s="7">
        <v>1812300470</v>
      </c>
      <c r="C116" s="7" t="s">
        <v>271</v>
      </c>
      <c r="D116" s="99">
        <v>55587.66</v>
      </c>
      <c r="E116" s="99">
        <v>70000</v>
      </c>
      <c r="F116" s="99">
        <v>56299.8</v>
      </c>
      <c r="G116" s="99">
        <v>67559.760000000009</v>
      </c>
      <c r="H116" s="99">
        <v>70000</v>
      </c>
      <c r="I116" s="7">
        <v>0</v>
      </c>
    </row>
    <row r="117" spans="1:9" x14ac:dyDescent="0.25">
      <c r="A117" s="77" t="s">
        <v>28</v>
      </c>
      <c r="B117" s="7">
        <v>1812300710</v>
      </c>
      <c r="C117" s="7" t="s">
        <v>358</v>
      </c>
      <c r="D117" s="99">
        <v>600</v>
      </c>
      <c r="E117" s="99">
        <v>11500</v>
      </c>
      <c r="F117" s="99">
        <v>6647</v>
      </c>
      <c r="G117" s="99">
        <v>7976.4000000000005</v>
      </c>
      <c r="H117" s="99">
        <v>11500</v>
      </c>
      <c r="I117" s="7">
        <v>0</v>
      </c>
    </row>
    <row r="118" spans="1:9" x14ac:dyDescent="0.25">
      <c r="A118" s="77" t="s">
        <v>28</v>
      </c>
      <c r="B118" s="7">
        <v>1812300740</v>
      </c>
      <c r="C118" s="7" t="s">
        <v>283</v>
      </c>
      <c r="D118" s="99">
        <v>822.96</v>
      </c>
      <c r="E118" s="99">
        <v>1000</v>
      </c>
      <c r="F118" s="99">
        <v>328</v>
      </c>
      <c r="G118" s="99">
        <v>393.59999999999997</v>
      </c>
      <c r="H118" s="99">
        <v>1000</v>
      </c>
      <c r="I118" s="7">
        <v>0</v>
      </c>
    </row>
    <row r="119" spans="1:9" s="95" customFormat="1" x14ac:dyDescent="0.25">
      <c r="A119" s="78" t="s">
        <v>28</v>
      </c>
      <c r="B119" s="94">
        <v>1812300750</v>
      </c>
      <c r="C119" s="94" t="s">
        <v>298</v>
      </c>
      <c r="D119" s="100">
        <v>245222.14</v>
      </c>
      <c r="E119" s="100">
        <v>250000</v>
      </c>
      <c r="F119" s="100">
        <v>144590.62</v>
      </c>
      <c r="G119" s="100">
        <v>173508.74400000001</v>
      </c>
      <c r="H119" s="100">
        <v>140000</v>
      </c>
      <c r="I119" s="7">
        <v>0</v>
      </c>
    </row>
    <row r="120" spans="1:9" x14ac:dyDescent="0.25">
      <c r="A120" s="77" t="s">
        <v>28</v>
      </c>
      <c r="B120" s="7">
        <v>1812300751</v>
      </c>
      <c r="C120" s="7" t="s">
        <v>359</v>
      </c>
      <c r="D120" s="99">
        <v>0</v>
      </c>
      <c r="E120" s="99">
        <v>20000</v>
      </c>
      <c r="F120" s="99">
        <v>20000</v>
      </c>
      <c r="G120" s="99">
        <v>24000</v>
      </c>
      <c r="H120" s="99">
        <v>25000</v>
      </c>
      <c r="I120" s="7">
        <v>0</v>
      </c>
    </row>
    <row r="121" spans="1:9" x14ac:dyDescent="0.25">
      <c r="A121" s="77" t="s">
        <v>28</v>
      </c>
      <c r="B121" s="7">
        <v>1812310760</v>
      </c>
      <c r="C121" s="7" t="s">
        <v>360</v>
      </c>
      <c r="D121" s="99">
        <v>2600709.85</v>
      </c>
      <c r="E121" s="99">
        <v>2625000</v>
      </c>
      <c r="F121" s="99">
        <v>2358233.9700000002</v>
      </c>
      <c r="G121" s="99">
        <v>2829880.7640000004</v>
      </c>
      <c r="H121" s="99">
        <v>2125000</v>
      </c>
      <c r="I121" s="7">
        <v>0</v>
      </c>
    </row>
    <row r="122" spans="1:9" x14ac:dyDescent="0.25">
      <c r="A122" s="77" t="s">
        <v>28</v>
      </c>
      <c r="B122" s="7">
        <v>1812500410</v>
      </c>
      <c r="C122" s="7" t="s">
        <v>361</v>
      </c>
      <c r="D122" s="99">
        <v>15000</v>
      </c>
      <c r="E122" s="99">
        <v>15000</v>
      </c>
      <c r="F122" s="99">
        <v>15000</v>
      </c>
      <c r="G122" s="99">
        <v>18000</v>
      </c>
      <c r="H122" s="99">
        <v>15000</v>
      </c>
      <c r="I122" s="7">
        <v>0</v>
      </c>
    </row>
    <row r="123" spans="1:9" x14ac:dyDescent="0.25">
      <c r="A123" s="77" t="s">
        <v>28</v>
      </c>
      <c r="B123" s="7">
        <v>1812500430</v>
      </c>
      <c r="C123" s="7" t="s">
        <v>322</v>
      </c>
      <c r="D123" s="99">
        <v>3243.5</v>
      </c>
      <c r="E123" s="99">
        <v>4000</v>
      </c>
      <c r="F123" s="99">
        <v>2179.6999999999998</v>
      </c>
      <c r="G123" s="99">
        <v>2615.6399999999994</v>
      </c>
      <c r="H123" s="99">
        <v>4000</v>
      </c>
      <c r="I123" s="7">
        <v>0</v>
      </c>
    </row>
    <row r="124" spans="1:9" x14ac:dyDescent="0.25">
      <c r="A124" s="77" t="s">
        <v>28</v>
      </c>
      <c r="B124" s="7">
        <v>1812500450</v>
      </c>
      <c r="C124" s="7" t="s">
        <v>270</v>
      </c>
      <c r="D124" s="99">
        <v>0</v>
      </c>
      <c r="E124" s="99">
        <v>10000</v>
      </c>
      <c r="F124" s="99">
        <v>0</v>
      </c>
      <c r="G124" s="99">
        <v>0</v>
      </c>
      <c r="H124" s="99">
        <v>10000</v>
      </c>
      <c r="I124" s="7">
        <v>0</v>
      </c>
    </row>
    <row r="125" spans="1:9" x14ac:dyDescent="0.25">
      <c r="A125" s="77" t="s">
        <v>28</v>
      </c>
      <c r="B125" s="7">
        <v>1812500470</v>
      </c>
      <c r="C125" s="7" t="s">
        <v>271</v>
      </c>
      <c r="D125" s="99">
        <v>1919</v>
      </c>
      <c r="E125" s="99">
        <v>0</v>
      </c>
      <c r="F125" s="99">
        <v>0</v>
      </c>
      <c r="G125" s="99">
        <v>0</v>
      </c>
      <c r="H125" s="99">
        <v>0</v>
      </c>
      <c r="I125" s="7">
        <v>0</v>
      </c>
    </row>
    <row r="126" spans="1:9" x14ac:dyDescent="0.25">
      <c r="A126" s="77" t="s">
        <v>28</v>
      </c>
      <c r="B126" s="7">
        <v>1812500510</v>
      </c>
      <c r="C126" s="7" t="s">
        <v>362</v>
      </c>
      <c r="D126" s="99">
        <v>20613</v>
      </c>
      <c r="E126" s="99">
        <v>40000</v>
      </c>
      <c r="F126" s="99">
        <v>15650</v>
      </c>
      <c r="G126" s="99">
        <v>18780</v>
      </c>
      <c r="H126" s="99">
        <v>40000</v>
      </c>
      <c r="I126" s="7">
        <v>0</v>
      </c>
    </row>
    <row r="127" spans="1:9" x14ac:dyDescent="0.25">
      <c r="A127" s="77" t="s">
        <v>28</v>
      </c>
      <c r="B127" s="7">
        <v>1812500540</v>
      </c>
      <c r="C127" s="7" t="s">
        <v>363</v>
      </c>
      <c r="D127" s="99">
        <v>695.04</v>
      </c>
      <c r="E127" s="99">
        <v>1000</v>
      </c>
      <c r="F127" s="99">
        <v>521.28</v>
      </c>
      <c r="G127" s="99">
        <v>625.53600000000006</v>
      </c>
      <c r="H127" s="99">
        <v>1000</v>
      </c>
      <c r="I127" s="7">
        <v>0</v>
      </c>
    </row>
    <row r="128" spans="1:9" x14ac:dyDescent="0.25">
      <c r="A128" s="77" t="s">
        <v>28</v>
      </c>
      <c r="B128" s="7">
        <v>1812600410</v>
      </c>
      <c r="C128" s="7" t="s">
        <v>364</v>
      </c>
      <c r="D128" s="99">
        <v>55000</v>
      </c>
      <c r="E128" s="99">
        <v>45000</v>
      </c>
      <c r="F128" s="99">
        <v>70000</v>
      </c>
      <c r="G128" s="99">
        <v>84000</v>
      </c>
      <c r="H128" s="99">
        <v>85000</v>
      </c>
      <c r="I128" s="7">
        <v>0</v>
      </c>
    </row>
    <row r="129" spans="1:9" x14ac:dyDescent="0.25">
      <c r="A129" s="77" t="s">
        <v>28</v>
      </c>
      <c r="B129" s="7">
        <v>1812600430</v>
      </c>
      <c r="C129" s="7" t="s">
        <v>322</v>
      </c>
      <c r="D129" s="99">
        <v>12679.7</v>
      </c>
      <c r="E129" s="99">
        <v>7000</v>
      </c>
      <c r="F129" s="99">
        <v>5250.58</v>
      </c>
      <c r="G129" s="99">
        <v>6300.6959999999999</v>
      </c>
      <c r="H129" s="99">
        <v>7000</v>
      </c>
      <c r="I129" s="7">
        <v>0</v>
      </c>
    </row>
    <row r="130" spans="1:9" x14ac:dyDescent="0.25">
      <c r="A130" s="77" t="s">
        <v>28</v>
      </c>
      <c r="B130" s="7">
        <v>1812600470</v>
      </c>
      <c r="C130" s="7" t="s">
        <v>271</v>
      </c>
      <c r="D130" s="99">
        <v>3397</v>
      </c>
      <c r="E130" s="99">
        <v>0</v>
      </c>
      <c r="F130" s="99">
        <v>0</v>
      </c>
      <c r="G130" s="99">
        <v>0</v>
      </c>
      <c r="H130" s="99">
        <v>0</v>
      </c>
      <c r="I130" s="7">
        <v>0</v>
      </c>
    </row>
    <row r="131" spans="1:9" x14ac:dyDescent="0.25">
      <c r="A131" s="77" t="s">
        <v>28</v>
      </c>
      <c r="B131" s="7">
        <v>1812600510</v>
      </c>
      <c r="C131" s="7" t="s">
        <v>365</v>
      </c>
      <c r="D131" s="99">
        <v>30408</v>
      </c>
      <c r="E131" s="99">
        <v>0</v>
      </c>
      <c r="F131" s="99">
        <v>4832</v>
      </c>
      <c r="G131" s="99">
        <v>5798.4</v>
      </c>
      <c r="H131" s="99">
        <v>7000</v>
      </c>
      <c r="I131" s="7">
        <v>0</v>
      </c>
    </row>
    <row r="132" spans="1:9" x14ac:dyDescent="0.25">
      <c r="A132" s="77" t="s">
        <v>28</v>
      </c>
      <c r="B132" s="7">
        <v>1812600540</v>
      </c>
      <c r="C132" s="7" t="s">
        <v>366</v>
      </c>
      <c r="D132" s="99">
        <v>695.04</v>
      </c>
      <c r="E132" s="99">
        <v>800</v>
      </c>
      <c r="F132" s="99">
        <v>521.28</v>
      </c>
      <c r="G132" s="99">
        <v>625.53600000000006</v>
      </c>
      <c r="H132" s="99">
        <v>2000</v>
      </c>
      <c r="I132" s="7">
        <v>0</v>
      </c>
    </row>
    <row r="133" spans="1:9" x14ac:dyDescent="0.25">
      <c r="A133" s="77" t="s">
        <v>28</v>
      </c>
      <c r="B133" s="7">
        <v>1812600780</v>
      </c>
      <c r="C133" s="7" t="s">
        <v>367</v>
      </c>
      <c r="D133" s="99">
        <v>1032</v>
      </c>
      <c r="E133" s="99">
        <v>4000</v>
      </c>
      <c r="F133" s="99">
        <v>0</v>
      </c>
      <c r="G133" s="99">
        <v>0</v>
      </c>
      <c r="H133" s="99">
        <v>4000</v>
      </c>
      <c r="I133" s="7">
        <v>0</v>
      </c>
    </row>
    <row r="134" spans="1:9" x14ac:dyDescent="0.25">
      <c r="A134" s="77" t="s">
        <v>28</v>
      </c>
      <c r="B134" s="7">
        <v>1812610780</v>
      </c>
      <c r="C134" s="7" t="s">
        <v>368</v>
      </c>
      <c r="D134" s="99">
        <v>0</v>
      </c>
      <c r="E134" s="99">
        <v>140000</v>
      </c>
      <c r="F134" s="99">
        <v>36552</v>
      </c>
      <c r="G134" s="99">
        <v>43862.399999999994</v>
      </c>
      <c r="H134" s="99">
        <v>70000</v>
      </c>
      <c r="I134" s="7">
        <v>0</v>
      </c>
    </row>
    <row r="135" spans="1:9" x14ac:dyDescent="0.25">
      <c r="A135" s="78" t="s">
        <v>28</v>
      </c>
      <c r="B135" s="7">
        <v>1813150780</v>
      </c>
      <c r="C135" s="7" t="s">
        <v>369</v>
      </c>
      <c r="D135" s="99">
        <v>62711.040000000001</v>
      </c>
      <c r="E135" s="99">
        <v>0</v>
      </c>
      <c r="F135" s="99">
        <v>0</v>
      </c>
      <c r="G135" s="99">
        <v>0</v>
      </c>
      <c r="H135" s="99">
        <v>0</v>
      </c>
      <c r="I135" s="7">
        <v>0</v>
      </c>
    </row>
    <row r="136" spans="1:9" x14ac:dyDescent="0.25">
      <c r="A136" s="77" t="s">
        <v>27</v>
      </c>
      <c r="B136" s="7">
        <v>1813200110</v>
      </c>
      <c r="C136" s="7" t="s">
        <v>370</v>
      </c>
      <c r="D136" s="99">
        <v>313987.17</v>
      </c>
      <c r="E136" s="99">
        <v>328179</v>
      </c>
      <c r="F136" s="99">
        <v>282121.39</v>
      </c>
      <c r="G136" s="99">
        <v>338545.66800000006</v>
      </c>
      <c r="H136" s="99"/>
      <c r="I136" s="7">
        <v>365963.35120800004</v>
      </c>
    </row>
    <row r="137" spans="1:9" x14ac:dyDescent="0.25">
      <c r="A137" s="77" t="s">
        <v>28</v>
      </c>
      <c r="B137" s="7">
        <v>1813200410</v>
      </c>
      <c r="C137" s="7" t="s">
        <v>371</v>
      </c>
      <c r="D137" s="99">
        <v>10000</v>
      </c>
      <c r="E137" s="99">
        <v>15000</v>
      </c>
      <c r="F137" s="99">
        <v>15000</v>
      </c>
      <c r="G137" s="99">
        <v>18000</v>
      </c>
      <c r="H137" s="99">
        <v>15000</v>
      </c>
      <c r="I137" s="7">
        <v>0</v>
      </c>
    </row>
    <row r="138" spans="1:9" x14ac:dyDescent="0.25">
      <c r="A138" s="77" t="s">
        <v>28</v>
      </c>
      <c r="B138" s="7">
        <v>1813200420</v>
      </c>
      <c r="C138" s="7" t="s">
        <v>372</v>
      </c>
      <c r="D138" s="99">
        <v>877.5</v>
      </c>
      <c r="E138" s="99">
        <v>15000</v>
      </c>
      <c r="F138" s="99">
        <v>1200</v>
      </c>
      <c r="G138" s="99">
        <v>1440</v>
      </c>
      <c r="H138" s="99">
        <v>15000</v>
      </c>
      <c r="I138" s="7">
        <v>0</v>
      </c>
    </row>
    <row r="139" spans="1:9" x14ac:dyDescent="0.25">
      <c r="A139" s="77" t="s">
        <v>28</v>
      </c>
      <c r="B139" s="7">
        <v>1813200430</v>
      </c>
      <c r="C139" s="7" t="s">
        <v>322</v>
      </c>
      <c r="D139" s="99">
        <v>9282.94</v>
      </c>
      <c r="E139" s="99">
        <v>15000</v>
      </c>
      <c r="F139" s="99">
        <v>10702.42</v>
      </c>
      <c r="G139" s="99">
        <v>12842.903999999999</v>
      </c>
      <c r="H139" s="99">
        <v>15000</v>
      </c>
      <c r="I139" s="7">
        <v>0</v>
      </c>
    </row>
    <row r="140" spans="1:9" x14ac:dyDescent="0.25">
      <c r="A140" s="77" t="s">
        <v>28</v>
      </c>
      <c r="B140" s="7">
        <v>1813200450</v>
      </c>
      <c r="C140" s="7" t="s">
        <v>270</v>
      </c>
      <c r="D140" s="99">
        <v>14952.6</v>
      </c>
      <c r="E140" s="99">
        <v>0</v>
      </c>
      <c r="F140" s="99">
        <v>0</v>
      </c>
      <c r="G140" s="99">
        <v>0</v>
      </c>
      <c r="H140" s="99">
        <v>0</v>
      </c>
      <c r="I140" s="7">
        <v>0</v>
      </c>
    </row>
    <row r="141" spans="1:9" x14ac:dyDescent="0.25">
      <c r="A141" s="77" t="s">
        <v>28</v>
      </c>
      <c r="B141" s="7">
        <v>1813200470</v>
      </c>
      <c r="C141" s="7" t="s">
        <v>271</v>
      </c>
      <c r="D141" s="99">
        <v>0</v>
      </c>
      <c r="E141" s="99">
        <v>25000</v>
      </c>
      <c r="F141" s="99">
        <v>0</v>
      </c>
      <c r="G141" s="99">
        <v>0</v>
      </c>
      <c r="H141" s="99">
        <v>25000</v>
      </c>
      <c r="I141" s="7">
        <v>0</v>
      </c>
    </row>
    <row r="142" spans="1:9" x14ac:dyDescent="0.25">
      <c r="A142" s="77" t="s">
        <v>28</v>
      </c>
      <c r="B142" s="7">
        <v>1813200540</v>
      </c>
      <c r="C142" s="7" t="s">
        <v>296</v>
      </c>
      <c r="D142" s="99">
        <v>14559.83</v>
      </c>
      <c r="E142" s="99">
        <v>11000</v>
      </c>
      <c r="F142" s="99">
        <v>9734.66</v>
      </c>
      <c r="G142" s="99">
        <v>11681.592000000001</v>
      </c>
      <c r="H142" s="99">
        <v>11000</v>
      </c>
      <c r="I142" s="7">
        <v>0</v>
      </c>
    </row>
    <row r="143" spans="1:9" x14ac:dyDescent="0.25">
      <c r="A143" s="78" t="s">
        <v>28</v>
      </c>
      <c r="B143" s="7">
        <v>1813200571</v>
      </c>
      <c r="C143" s="7" t="s">
        <v>373</v>
      </c>
      <c r="D143" s="99">
        <v>22498.92</v>
      </c>
      <c r="E143" s="99">
        <v>22500</v>
      </c>
      <c r="F143" s="99">
        <v>1874.91</v>
      </c>
      <c r="G143" s="99">
        <v>2249.8920000000003</v>
      </c>
      <c r="H143" s="99">
        <v>22500</v>
      </c>
      <c r="I143" s="7">
        <v>0</v>
      </c>
    </row>
    <row r="144" spans="1:9" x14ac:dyDescent="0.25">
      <c r="A144" s="78" t="s">
        <v>28</v>
      </c>
      <c r="B144" s="7">
        <v>1813200572</v>
      </c>
      <c r="C144" s="7" t="s">
        <v>374</v>
      </c>
      <c r="D144" s="99">
        <v>8603.5300000000007</v>
      </c>
      <c r="E144" s="99">
        <v>13000</v>
      </c>
      <c r="F144" s="99">
        <v>0</v>
      </c>
      <c r="G144" s="99">
        <v>0</v>
      </c>
      <c r="H144" s="99">
        <v>13000</v>
      </c>
      <c r="I144" s="7">
        <v>0</v>
      </c>
    </row>
    <row r="145" spans="1:9" x14ac:dyDescent="0.25">
      <c r="A145" s="77" t="s">
        <v>28</v>
      </c>
      <c r="B145" s="7">
        <v>1813200740</v>
      </c>
      <c r="C145" s="7" t="s">
        <v>283</v>
      </c>
      <c r="D145" s="99">
        <v>27545</v>
      </c>
      <c r="E145" s="99">
        <v>0</v>
      </c>
      <c r="F145" s="99">
        <v>0</v>
      </c>
      <c r="G145" s="99">
        <v>0</v>
      </c>
      <c r="H145" s="99">
        <v>0</v>
      </c>
      <c r="I145" s="7">
        <v>0</v>
      </c>
    </row>
    <row r="146" spans="1:9" s="95" customFormat="1" x14ac:dyDescent="0.25">
      <c r="A146" s="78" t="s">
        <v>28</v>
      </c>
      <c r="B146" s="94">
        <v>1813200750</v>
      </c>
      <c r="C146" s="94" t="s">
        <v>375</v>
      </c>
      <c r="D146" s="100">
        <v>17550</v>
      </c>
      <c r="E146" s="100">
        <v>51000</v>
      </c>
      <c r="F146" s="100">
        <v>0</v>
      </c>
      <c r="G146" s="100">
        <v>0</v>
      </c>
      <c r="H146" s="100">
        <v>30000</v>
      </c>
      <c r="I146" s="7">
        <v>0</v>
      </c>
    </row>
    <row r="147" spans="1:9" x14ac:dyDescent="0.25">
      <c r="A147" s="77" t="s">
        <v>27</v>
      </c>
      <c r="B147" s="7">
        <v>1813210110</v>
      </c>
      <c r="C147" s="7" t="s">
        <v>376</v>
      </c>
      <c r="D147" s="99">
        <v>929270.01</v>
      </c>
      <c r="E147" s="99">
        <v>993239</v>
      </c>
      <c r="F147" s="99">
        <v>847913.09</v>
      </c>
      <c r="G147" s="99">
        <v>1017495.7079999999</v>
      </c>
      <c r="H147" s="99"/>
      <c r="I147" s="7">
        <v>1218922.0694820001</v>
      </c>
    </row>
    <row r="148" spans="1:9" x14ac:dyDescent="0.25">
      <c r="A148" s="77" t="s">
        <v>27</v>
      </c>
      <c r="B148" s="7">
        <v>1813220110</v>
      </c>
      <c r="C148" s="7" t="s">
        <v>377</v>
      </c>
      <c r="D148" s="99">
        <v>641574.56999999995</v>
      </c>
      <c r="E148" s="99">
        <v>674759</v>
      </c>
      <c r="F148" s="99">
        <v>593720.46</v>
      </c>
      <c r="G148" s="99">
        <v>712464.55199999991</v>
      </c>
      <c r="H148" s="99"/>
      <c r="I148" s="7">
        <v>709326.98982600006</v>
      </c>
    </row>
    <row r="149" spans="1:9" x14ac:dyDescent="0.25">
      <c r="A149" s="77" t="s">
        <v>27</v>
      </c>
      <c r="B149" s="7">
        <v>1813221110</v>
      </c>
      <c r="C149" s="7" t="s">
        <v>378</v>
      </c>
      <c r="D149" s="99">
        <v>61101.26</v>
      </c>
      <c r="E149" s="99">
        <v>75600</v>
      </c>
      <c r="F149" s="99">
        <v>58797.08</v>
      </c>
      <c r="G149" s="99">
        <v>70556.496000000014</v>
      </c>
      <c r="H149" s="99"/>
      <c r="I149" s="7">
        <v>131024.279802</v>
      </c>
    </row>
    <row r="150" spans="1:9" x14ac:dyDescent="0.25">
      <c r="A150" s="78" t="s">
        <v>28</v>
      </c>
      <c r="B150" s="7">
        <v>1813240810</v>
      </c>
      <c r="C150" s="7" t="s">
        <v>379</v>
      </c>
      <c r="D150" s="99">
        <v>512125</v>
      </c>
      <c r="E150" s="99">
        <v>541112</v>
      </c>
      <c r="F150" s="99">
        <v>300520</v>
      </c>
      <c r="G150" s="99">
        <v>360624</v>
      </c>
      <c r="H150" s="99">
        <v>360000</v>
      </c>
      <c r="I150" s="7">
        <v>0</v>
      </c>
    </row>
    <row r="151" spans="1:9" x14ac:dyDescent="0.25">
      <c r="A151" s="78" t="s">
        <v>28</v>
      </c>
      <c r="B151" s="7">
        <v>1813241810</v>
      </c>
      <c r="C151" s="7" t="s">
        <v>380</v>
      </c>
      <c r="D151" s="99">
        <v>416270</v>
      </c>
      <c r="E151" s="99">
        <v>411268</v>
      </c>
      <c r="F151" s="99">
        <v>248501</v>
      </c>
      <c r="G151" s="99">
        <v>298201.19999999995</v>
      </c>
      <c r="H151" s="99">
        <v>320000</v>
      </c>
      <c r="I151" s="7">
        <v>0</v>
      </c>
    </row>
    <row r="152" spans="1:9" x14ac:dyDescent="0.25">
      <c r="A152" s="78" t="s">
        <v>28</v>
      </c>
      <c r="B152" s="7">
        <v>1813242810</v>
      </c>
      <c r="C152" s="7" t="s">
        <v>381</v>
      </c>
      <c r="D152" s="99">
        <v>211905</v>
      </c>
      <c r="E152" s="99">
        <v>253216</v>
      </c>
      <c r="F152" s="99">
        <v>117804</v>
      </c>
      <c r="G152" s="99">
        <v>141364.79999999999</v>
      </c>
      <c r="H152" s="99">
        <v>170000</v>
      </c>
      <c r="I152" s="7">
        <v>0</v>
      </c>
    </row>
    <row r="153" spans="1:9" x14ac:dyDescent="0.25">
      <c r="A153" s="77" t="s">
        <v>28</v>
      </c>
      <c r="B153" s="7">
        <v>1813300470</v>
      </c>
      <c r="C153" s="7" t="s">
        <v>382</v>
      </c>
      <c r="D153" s="99">
        <v>0</v>
      </c>
      <c r="E153" s="99">
        <v>5000</v>
      </c>
      <c r="F153" s="99">
        <v>2500</v>
      </c>
      <c r="G153" s="99">
        <v>3000</v>
      </c>
      <c r="H153" s="99">
        <v>5000</v>
      </c>
      <c r="I153" s="7">
        <v>0</v>
      </c>
    </row>
    <row r="154" spans="1:9" x14ac:dyDescent="0.25">
      <c r="A154" s="77" t="s">
        <v>28</v>
      </c>
      <c r="B154" s="7">
        <v>1813300810</v>
      </c>
      <c r="C154" s="7" t="s">
        <v>383</v>
      </c>
      <c r="D154" s="99">
        <v>34000</v>
      </c>
      <c r="E154" s="99">
        <v>40000</v>
      </c>
      <c r="F154" s="99">
        <v>3502</v>
      </c>
      <c r="G154" s="99">
        <v>4202.3999999999996</v>
      </c>
      <c r="H154" s="99">
        <v>40000</v>
      </c>
      <c r="I154" s="7">
        <v>0</v>
      </c>
    </row>
    <row r="155" spans="1:9" x14ac:dyDescent="0.25">
      <c r="A155" s="78" t="s">
        <v>28</v>
      </c>
      <c r="B155" s="7">
        <v>1813300840</v>
      </c>
      <c r="C155" s="7" t="s">
        <v>384</v>
      </c>
      <c r="D155" s="99">
        <v>458950.75</v>
      </c>
      <c r="E155" s="99">
        <v>550000</v>
      </c>
      <c r="F155" s="99">
        <v>527900</v>
      </c>
      <c r="G155" s="99">
        <v>633480</v>
      </c>
      <c r="H155" s="99">
        <v>500000</v>
      </c>
      <c r="I155" s="7">
        <v>0</v>
      </c>
    </row>
    <row r="156" spans="1:9" x14ac:dyDescent="0.25">
      <c r="A156" s="77" t="s">
        <v>27</v>
      </c>
      <c r="B156" s="7">
        <v>1813310110</v>
      </c>
      <c r="C156" s="7" t="s">
        <v>385</v>
      </c>
      <c r="D156" s="99">
        <v>335648.54</v>
      </c>
      <c r="E156" s="99">
        <v>380771</v>
      </c>
      <c r="F156" s="99">
        <v>318930.7</v>
      </c>
      <c r="G156" s="99">
        <v>382716.83999999997</v>
      </c>
      <c r="H156" s="99"/>
      <c r="I156" s="7">
        <v>385331.90740200004</v>
      </c>
    </row>
    <row r="157" spans="1:9" x14ac:dyDescent="0.25">
      <c r="A157" s="77" t="s">
        <v>27</v>
      </c>
      <c r="B157" s="7">
        <v>1813311110</v>
      </c>
      <c r="C157" s="7" t="s">
        <v>386</v>
      </c>
      <c r="D157" s="99">
        <v>403542.5</v>
      </c>
      <c r="E157" s="99">
        <v>428622</v>
      </c>
      <c r="F157" s="99">
        <v>391280.67</v>
      </c>
      <c r="G157" s="99">
        <v>469536.80399999995</v>
      </c>
      <c r="H157" s="99"/>
      <c r="I157" s="7">
        <v>500203.08233999996</v>
      </c>
    </row>
    <row r="158" spans="1:9" x14ac:dyDescent="0.25">
      <c r="A158" s="77" t="s">
        <v>27</v>
      </c>
      <c r="B158" s="7">
        <v>1813312110</v>
      </c>
      <c r="C158" s="7" t="s">
        <v>387</v>
      </c>
      <c r="D158" s="99">
        <v>463679.64</v>
      </c>
      <c r="E158" s="99">
        <v>495697</v>
      </c>
      <c r="F158" s="99">
        <v>500183.06</v>
      </c>
      <c r="G158" s="99">
        <v>600219.67200000002</v>
      </c>
      <c r="H158" s="99"/>
      <c r="I158" s="7">
        <v>771515.80510301446</v>
      </c>
    </row>
    <row r="159" spans="1:9" x14ac:dyDescent="0.25">
      <c r="A159" s="78" t="s">
        <v>28</v>
      </c>
      <c r="B159" s="7">
        <v>1813800750</v>
      </c>
      <c r="C159" s="7" t="s">
        <v>129</v>
      </c>
      <c r="D159" s="99">
        <v>533026</v>
      </c>
      <c r="E159" s="99">
        <v>380473</v>
      </c>
      <c r="F159" s="99">
        <v>601968</v>
      </c>
      <c r="G159" s="99">
        <v>602000</v>
      </c>
      <c r="H159" s="99">
        <v>602000</v>
      </c>
      <c r="I159" s="7">
        <v>0</v>
      </c>
    </row>
    <row r="160" spans="1:9" x14ac:dyDescent="0.25">
      <c r="A160" s="77" t="s">
        <v>27</v>
      </c>
      <c r="B160" s="7">
        <v>1814000110</v>
      </c>
      <c r="C160" s="7" t="s">
        <v>388</v>
      </c>
      <c r="D160" s="99">
        <v>121917.86</v>
      </c>
      <c r="E160" s="99">
        <v>157450</v>
      </c>
      <c r="F160" s="99">
        <v>111679.59</v>
      </c>
      <c r="G160" s="99">
        <v>134015.50799999997</v>
      </c>
      <c r="H160" s="99"/>
      <c r="I160" s="7">
        <v>134575.89311400001</v>
      </c>
    </row>
    <row r="161" spans="1:9" s="95" customFormat="1" x14ac:dyDescent="0.25">
      <c r="A161" s="78" t="s">
        <v>28</v>
      </c>
      <c r="B161" s="94">
        <v>1814000420</v>
      </c>
      <c r="C161" s="94" t="s">
        <v>389</v>
      </c>
      <c r="D161" s="100">
        <v>52432</v>
      </c>
      <c r="E161" s="100">
        <v>85000</v>
      </c>
      <c r="F161" s="100">
        <v>37047.519999999997</v>
      </c>
      <c r="G161" s="100">
        <v>44457.02399999999</v>
      </c>
      <c r="H161" s="100">
        <v>70000</v>
      </c>
      <c r="I161" s="7">
        <v>0</v>
      </c>
    </row>
    <row r="162" spans="1:9" x14ac:dyDescent="0.25">
      <c r="A162" s="77" t="s">
        <v>28</v>
      </c>
      <c r="B162" s="7">
        <v>1814000430</v>
      </c>
      <c r="C162" s="7" t="s">
        <v>322</v>
      </c>
      <c r="D162" s="99">
        <v>84313.52</v>
      </c>
      <c r="E162" s="99">
        <v>70000</v>
      </c>
      <c r="F162" s="99">
        <v>69187.740000000005</v>
      </c>
      <c r="G162" s="99">
        <v>83025.288</v>
      </c>
      <c r="H162" s="99">
        <v>75000</v>
      </c>
      <c r="I162" s="7">
        <v>0</v>
      </c>
    </row>
    <row r="163" spans="1:9" x14ac:dyDescent="0.25">
      <c r="A163" s="77" t="s">
        <v>28</v>
      </c>
      <c r="B163" s="7">
        <v>1814000450</v>
      </c>
      <c r="C163" s="7" t="s">
        <v>390</v>
      </c>
      <c r="D163" s="99">
        <v>20475</v>
      </c>
      <c r="E163" s="99">
        <v>20000</v>
      </c>
      <c r="F163" s="99">
        <v>0</v>
      </c>
      <c r="G163" s="99">
        <v>0</v>
      </c>
      <c r="H163" s="99">
        <v>20000</v>
      </c>
      <c r="I163" s="7">
        <v>0</v>
      </c>
    </row>
    <row r="164" spans="1:9" x14ac:dyDescent="0.25">
      <c r="A164" s="77" t="s">
        <v>28</v>
      </c>
      <c r="B164" s="7">
        <v>1814000470</v>
      </c>
      <c r="C164" s="7" t="s">
        <v>271</v>
      </c>
      <c r="D164" s="99">
        <v>6641.69</v>
      </c>
      <c r="E164" s="99">
        <v>10000</v>
      </c>
      <c r="F164" s="99">
        <v>5500</v>
      </c>
      <c r="G164" s="99">
        <v>6600</v>
      </c>
      <c r="H164" s="99">
        <v>10000</v>
      </c>
      <c r="I164" s="7">
        <v>0</v>
      </c>
    </row>
    <row r="165" spans="1:9" x14ac:dyDescent="0.25">
      <c r="A165" s="77" t="s">
        <v>28</v>
      </c>
      <c r="B165" s="7">
        <v>1814000471</v>
      </c>
      <c r="C165" s="7" t="s">
        <v>391</v>
      </c>
      <c r="D165" s="99">
        <v>9575.18</v>
      </c>
      <c r="E165" s="99">
        <v>15000</v>
      </c>
      <c r="F165" s="99">
        <v>6093.36</v>
      </c>
      <c r="G165" s="99">
        <v>7312.0320000000002</v>
      </c>
      <c r="H165" s="99">
        <v>15000</v>
      </c>
      <c r="I165" s="7">
        <v>0</v>
      </c>
    </row>
    <row r="166" spans="1:9" x14ac:dyDescent="0.25">
      <c r="A166" s="77" t="s">
        <v>28</v>
      </c>
      <c r="B166" s="7">
        <v>1814000540</v>
      </c>
      <c r="C166" s="7" t="s">
        <v>392</v>
      </c>
      <c r="D166" s="99">
        <v>8459.42</v>
      </c>
      <c r="E166" s="99">
        <v>8500</v>
      </c>
      <c r="F166" s="99">
        <v>5487.88</v>
      </c>
      <c r="G166" s="99">
        <v>6585.4560000000001</v>
      </c>
      <c r="H166" s="99">
        <v>8500</v>
      </c>
      <c r="I166" s="7">
        <v>0</v>
      </c>
    </row>
    <row r="167" spans="1:9" x14ac:dyDescent="0.25">
      <c r="A167" s="78" t="s">
        <v>28</v>
      </c>
      <c r="B167" s="7">
        <v>1814000571</v>
      </c>
      <c r="C167" s="7" t="s">
        <v>393</v>
      </c>
      <c r="D167" s="99">
        <v>7499.64</v>
      </c>
      <c r="E167" s="99">
        <v>14400</v>
      </c>
      <c r="F167" s="99">
        <v>624.97</v>
      </c>
      <c r="G167" s="99">
        <v>749.96399999999994</v>
      </c>
      <c r="H167" s="99">
        <v>10000</v>
      </c>
      <c r="I167" s="7">
        <v>0</v>
      </c>
    </row>
    <row r="168" spans="1:9" x14ac:dyDescent="0.25">
      <c r="A168" s="77" t="s">
        <v>28</v>
      </c>
      <c r="B168" s="7">
        <v>1814000740</v>
      </c>
      <c r="C168" s="7" t="s">
        <v>283</v>
      </c>
      <c r="D168" s="99">
        <v>37470</v>
      </c>
      <c r="E168" s="99">
        <v>36500</v>
      </c>
      <c r="F168" s="99">
        <v>34015</v>
      </c>
      <c r="G168" s="99">
        <v>40818</v>
      </c>
      <c r="H168" s="99">
        <v>41000</v>
      </c>
      <c r="I168" s="7">
        <v>0</v>
      </c>
    </row>
    <row r="169" spans="1:9" s="95" customFormat="1" x14ac:dyDescent="0.25">
      <c r="A169" s="78" t="s">
        <v>28</v>
      </c>
      <c r="B169" s="94">
        <v>1814000750</v>
      </c>
      <c r="C169" s="94" t="s">
        <v>298</v>
      </c>
      <c r="D169" s="100">
        <v>86934.6</v>
      </c>
      <c r="E169" s="100">
        <v>96293</v>
      </c>
      <c r="F169" s="100">
        <v>118994</v>
      </c>
      <c r="G169" s="100">
        <v>142792.79999999999</v>
      </c>
      <c r="H169" s="100">
        <v>63000</v>
      </c>
      <c r="I169" s="7">
        <v>0</v>
      </c>
    </row>
    <row r="170" spans="1:9" x14ac:dyDescent="0.25">
      <c r="A170" s="77" t="s">
        <v>27</v>
      </c>
      <c r="B170" s="7">
        <v>1814001110</v>
      </c>
      <c r="C170" s="7" t="s">
        <v>394</v>
      </c>
      <c r="D170" s="99">
        <v>29490</v>
      </c>
      <c r="E170" s="99">
        <v>0</v>
      </c>
      <c r="F170" s="99">
        <v>25617.73</v>
      </c>
      <c r="G170" s="99">
        <v>30741.276000000002</v>
      </c>
      <c r="H170" s="99"/>
      <c r="I170" s="7">
        <v>80665.265304</v>
      </c>
    </row>
    <row r="171" spans="1:9" x14ac:dyDescent="0.25">
      <c r="A171" s="77" t="s">
        <v>27</v>
      </c>
      <c r="B171" s="7">
        <v>1814100110</v>
      </c>
      <c r="C171" s="7" t="s">
        <v>395</v>
      </c>
      <c r="D171" s="99">
        <v>304261.53999999998</v>
      </c>
      <c r="E171" s="99">
        <v>311116</v>
      </c>
      <c r="F171" s="99">
        <v>274100.63</v>
      </c>
      <c r="G171" s="99">
        <v>328920.75600000005</v>
      </c>
      <c r="H171" s="99"/>
      <c r="I171" s="7">
        <v>380375.53366800002</v>
      </c>
    </row>
    <row r="172" spans="1:9" x14ac:dyDescent="0.25">
      <c r="A172" s="77" t="s">
        <v>27</v>
      </c>
      <c r="B172" s="7">
        <v>1814200110</v>
      </c>
      <c r="C172" s="7" t="s">
        <v>396</v>
      </c>
      <c r="D172" s="99">
        <v>223390.31</v>
      </c>
      <c r="E172" s="99">
        <v>273384</v>
      </c>
      <c r="F172" s="99">
        <v>200537.54</v>
      </c>
      <c r="G172" s="99">
        <v>240645.04800000001</v>
      </c>
      <c r="H172" s="99"/>
      <c r="I172" s="7">
        <v>239004.38444999995</v>
      </c>
    </row>
    <row r="173" spans="1:9" x14ac:dyDescent="0.25">
      <c r="A173" s="77" t="s">
        <v>27</v>
      </c>
      <c r="B173" s="7">
        <v>1814300110</v>
      </c>
      <c r="C173" s="7" t="s">
        <v>397</v>
      </c>
      <c r="D173" s="99">
        <v>152722.76</v>
      </c>
      <c r="E173" s="99">
        <v>160760</v>
      </c>
      <c r="F173" s="99">
        <v>131219.26</v>
      </c>
      <c r="G173" s="99">
        <v>157463.11200000002</v>
      </c>
      <c r="H173" s="99"/>
      <c r="I173" s="7">
        <v>153310.31001000002</v>
      </c>
    </row>
    <row r="174" spans="1:9" x14ac:dyDescent="0.25">
      <c r="A174" s="77" t="s">
        <v>27</v>
      </c>
      <c r="B174" s="7">
        <v>1814400110</v>
      </c>
      <c r="C174" s="7" t="s">
        <v>398</v>
      </c>
      <c r="D174" s="99">
        <v>154715.9</v>
      </c>
      <c r="E174" s="99">
        <v>177158</v>
      </c>
      <c r="F174" s="99">
        <v>131069.3</v>
      </c>
      <c r="G174" s="99">
        <v>157283.16</v>
      </c>
      <c r="H174" s="99"/>
      <c r="I174" s="7">
        <v>147251.20971600001</v>
      </c>
    </row>
    <row r="175" spans="1:9" x14ac:dyDescent="0.25">
      <c r="A175" s="77" t="s">
        <v>27</v>
      </c>
      <c r="B175" s="7">
        <v>1814500110</v>
      </c>
      <c r="C175" s="7" t="s">
        <v>399</v>
      </c>
      <c r="D175" s="99">
        <v>120869.44</v>
      </c>
      <c r="E175" s="99">
        <v>119500</v>
      </c>
      <c r="F175" s="99">
        <v>103799.67</v>
      </c>
      <c r="G175" s="99">
        <v>124559.60400000001</v>
      </c>
      <c r="H175" s="99"/>
      <c r="I175" s="7">
        <v>124780.46872200001</v>
      </c>
    </row>
    <row r="176" spans="1:9" x14ac:dyDescent="0.25">
      <c r="A176" s="77" t="s">
        <v>27</v>
      </c>
      <c r="B176" s="7">
        <v>1815200110</v>
      </c>
      <c r="C176" s="7" t="s">
        <v>400</v>
      </c>
      <c r="D176" s="99">
        <v>12410701.82</v>
      </c>
      <c r="E176" s="99">
        <v>13393705</v>
      </c>
      <c r="F176" s="99">
        <v>11182715.300000001</v>
      </c>
      <c r="G176" s="99">
        <v>13419258.359999999</v>
      </c>
      <c r="H176" s="99"/>
      <c r="I176" s="7">
        <v>14747970.565380003</v>
      </c>
    </row>
    <row r="177" spans="1:9" s="95" customFormat="1" x14ac:dyDescent="0.25">
      <c r="A177" s="78" t="s">
        <v>28</v>
      </c>
      <c r="B177" s="94">
        <v>1815200420</v>
      </c>
      <c r="C177" s="94" t="s">
        <v>268</v>
      </c>
      <c r="D177" s="100">
        <v>20946.599999999999</v>
      </c>
      <c r="E177" s="100">
        <v>80000</v>
      </c>
      <c r="F177" s="100">
        <v>40290</v>
      </c>
      <c r="G177" s="100">
        <v>48348</v>
      </c>
      <c r="H177" s="100">
        <v>60000</v>
      </c>
      <c r="I177" s="7">
        <v>0</v>
      </c>
    </row>
    <row r="178" spans="1:9" x14ac:dyDescent="0.25">
      <c r="A178" s="77" t="s">
        <v>28</v>
      </c>
      <c r="B178" s="7">
        <v>1815200430</v>
      </c>
      <c r="C178" s="7" t="s">
        <v>357</v>
      </c>
      <c r="D178" s="99">
        <v>149925.20000000001</v>
      </c>
      <c r="E178" s="99">
        <v>200000</v>
      </c>
      <c r="F178" s="99">
        <v>147881.59</v>
      </c>
      <c r="G178" s="99">
        <v>177457.908</v>
      </c>
      <c r="H178" s="99">
        <v>200000</v>
      </c>
      <c r="I178" s="7">
        <v>0</v>
      </c>
    </row>
    <row r="179" spans="1:9" x14ac:dyDescent="0.25">
      <c r="A179" s="77" t="s">
        <v>28</v>
      </c>
      <c r="B179" s="7">
        <v>1815200450</v>
      </c>
      <c r="C179" s="7" t="s">
        <v>270</v>
      </c>
      <c r="D179" s="99">
        <v>39615.78</v>
      </c>
      <c r="E179" s="99">
        <v>20000</v>
      </c>
      <c r="F179" s="99">
        <v>1989</v>
      </c>
      <c r="G179" s="99">
        <v>2386.8000000000002</v>
      </c>
      <c r="H179" s="99">
        <v>20000</v>
      </c>
      <c r="I179" s="7">
        <v>0</v>
      </c>
    </row>
    <row r="180" spans="1:9" x14ac:dyDescent="0.25">
      <c r="A180" s="77" t="s">
        <v>28</v>
      </c>
      <c r="B180" s="7">
        <v>1815200470</v>
      </c>
      <c r="C180" s="7" t="s">
        <v>271</v>
      </c>
      <c r="D180" s="99">
        <v>13312.58</v>
      </c>
      <c r="E180" s="99">
        <v>20640</v>
      </c>
      <c r="F180" s="99">
        <v>11604.78</v>
      </c>
      <c r="G180" s="99">
        <v>13925.736000000001</v>
      </c>
      <c r="H180" s="99">
        <v>20000</v>
      </c>
      <c r="I180" s="7">
        <v>0</v>
      </c>
    </row>
    <row r="181" spans="1:9" x14ac:dyDescent="0.25">
      <c r="A181" s="77" t="s">
        <v>28</v>
      </c>
      <c r="B181" s="7">
        <v>1815200471</v>
      </c>
      <c r="C181" s="7" t="s">
        <v>391</v>
      </c>
      <c r="D181" s="99">
        <v>6373.86</v>
      </c>
      <c r="E181" s="99">
        <v>15000</v>
      </c>
      <c r="F181" s="99">
        <v>6092.96</v>
      </c>
      <c r="G181" s="99">
        <v>7311.5520000000006</v>
      </c>
      <c r="H181" s="99">
        <v>15000</v>
      </c>
      <c r="I181" s="7">
        <v>0</v>
      </c>
    </row>
    <row r="182" spans="1:9" x14ac:dyDescent="0.25">
      <c r="A182" s="77" t="s">
        <v>28</v>
      </c>
      <c r="B182" s="7">
        <v>1815200540</v>
      </c>
      <c r="C182" s="7" t="s">
        <v>392</v>
      </c>
      <c r="D182" s="99">
        <v>15260.53</v>
      </c>
      <c r="E182" s="99">
        <v>14000</v>
      </c>
      <c r="F182" s="99">
        <v>16502.66</v>
      </c>
      <c r="G182" s="99">
        <v>19803.192000000003</v>
      </c>
      <c r="H182" s="99">
        <v>20000</v>
      </c>
      <c r="I182" s="7">
        <v>0</v>
      </c>
    </row>
    <row r="183" spans="1:9" x14ac:dyDescent="0.25">
      <c r="A183" s="77" t="s">
        <v>28</v>
      </c>
      <c r="B183" s="7">
        <v>1815200740</v>
      </c>
      <c r="C183" s="7" t="s">
        <v>283</v>
      </c>
      <c r="D183" s="99">
        <v>27218</v>
      </c>
      <c r="E183" s="99">
        <v>26000</v>
      </c>
      <c r="F183" s="99">
        <v>33554</v>
      </c>
      <c r="G183" s="99">
        <v>40264.800000000003</v>
      </c>
      <c r="H183" s="99">
        <v>42000</v>
      </c>
      <c r="I183" s="7">
        <v>0</v>
      </c>
    </row>
    <row r="184" spans="1:9" s="95" customFormat="1" x14ac:dyDescent="0.25">
      <c r="A184" s="78" t="s">
        <v>28</v>
      </c>
      <c r="B184" s="94">
        <v>1815200750</v>
      </c>
      <c r="C184" s="94" t="s">
        <v>298</v>
      </c>
      <c r="D184" s="100">
        <v>429797.1</v>
      </c>
      <c r="E184" s="100">
        <v>432000</v>
      </c>
      <c r="F184" s="100">
        <v>459589</v>
      </c>
      <c r="G184" s="100">
        <v>551506.80000000005</v>
      </c>
      <c r="H184" s="100">
        <v>196000</v>
      </c>
      <c r="I184" s="7">
        <v>0</v>
      </c>
    </row>
    <row r="185" spans="1:9" x14ac:dyDescent="0.25">
      <c r="A185" s="77" t="s">
        <v>28</v>
      </c>
      <c r="B185" s="7">
        <v>1815200780</v>
      </c>
      <c r="C185" s="7" t="s">
        <v>284</v>
      </c>
      <c r="D185" s="99">
        <v>0</v>
      </c>
      <c r="E185" s="99">
        <v>0</v>
      </c>
      <c r="F185" s="99">
        <v>0</v>
      </c>
      <c r="G185" s="99">
        <v>0</v>
      </c>
      <c r="H185" s="99">
        <v>0</v>
      </c>
      <c r="I185" s="7">
        <v>0</v>
      </c>
    </row>
    <row r="186" spans="1:9" x14ac:dyDescent="0.25">
      <c r="A186" s="77" t="s">
        <v>27</v>
      </c>
      <c r="B186" s="7">
        <v>1815210110</v>
      </c>
      <c r="C186" s="7" t="s">
        <v>401</v>
      </c>
      <c r="D186" s="99">
        <v>104245.05</v>
      </c>
      <c r="E186" s="99">
        <v>111185</v>
      </c>
      <c r="F186" s="99">
        <v>97743.78</v>
      </c>
      <c r="G186" s="99">
        <v>117292.53600000001</v>
      </c>
      <c r="H186" s="99"/>
      <c r="I186" s="7">
        <v>117273.66175200001</v>
      </c>
    </row>
    <row r="187" spans="1:9" x14ac:dyDescent="0.25">
      <c r="A187" s="77" t="s">
        <v>27</v>
      </c>
      <c r="B187" s="7">
        <v>1815220110</v>
      </c>
      <c r="C187" s="7" t="s">
        <v>402</v>
      </c>
      <c r="D187" s="99">
        <v>127919.82</v>
      </c>
      <c r="E187" s="99">
        <v>136032</v>
      </c>
      <c r="F187" s="99">
        <v>112919.19</v>
      </c>
      <c r="G187" s="99">
        <v>135503.02799999999</v>
      </c>
      <c r="H187" s="99"/>
      <c r="I187" s="7">
        <v>135638.135958</v>
      </c>
    </row>
    <row r="188" spans="1:9" x14ac:dyDescent="0.25">
      <c r="A188" s="77" t="s">
        <v>27</v>
      </c>
      <c r="B188" s="7">
        <v>1815230110</v>
      </c>
      <c r="C188" s="7" t="s">
        <v>403</v>
      </c>
      <c r="D188" s="99">
        <v>263990.06</v>
      </c>
      <c r="E188" s="99">
        <v>317902</v>
      </c>
      <c r="F188" s="99">
        <v>250598.86</v>
      </c>
      <c r="G188" s="99">
        <v>300718.63199999998</v>
      </c>
      <c r="H188" s="99"/>
      <c r="I188" s="7">
        <v>384540.69700799999</v>
      </c>
    </row>
    <row r="189" spans="1:9" x14ac:dyDescent="0.25">
      <c r="A189" s="77" t="s">
        <v>27</v>
      </c>
      <c r="B189" s="7">
        <v>1815240110</v>
      </c>
      <c r="C189" s="7" t="s">
        <v>404</v>
      </c>
      <c r="D189" s="99">
        <v>314327.08</v>
      </c>
      <c r="E189" s="99">
        <v>337392</v>
      </c>
      <c r="F189" s="99">
        <v>301177.07</v>
      </c>
      <c r="G189" s="99">
        <v>361412.48400000005</v>
      </c>
      <c r="H189" s="99"/>
      <c r="I189" s="7">
        <v>523061.37163800001</v>
      </c>
    </row>
    <row r="190" spans="1:9" x14ac:dyDescent="0.25">
      <c r="A190" s="77" t="s">
        <v>27</v>
      </c>
      <c r="B190" s="7">
        <v>1815270110</v>
      </c>
      <c r="C190" s="7" t="s">
        <v>405</v>
      </c>
      <c r="D190" s="99">
        <v>15330.02</v>
      </c>
      <c r="E190" s="99">
        <v>0</v>
      </c>
      <c r="F190" s="99">
        <v>0</v>
      </c>
      <c r="G190" s="99">
        <v>0</v>
      </c>
      <c r="H190" s="99"/>
      <c r="I190" s="7">
        <v>0</v>
      </c>
    </row>
    <row r="191" spans="1:9" x14ac:dyDescent="0.25">
      <c r="A191" s="77" t="s">
        <v>27</v>
      </c>
      <c r="B191" s="7">
        <v>1817100110</v>
      </c>
      <c r="C191" s="7" t="s">
        <v>406</v>
      </c>
      <c r="D191" s="99">
        <v>0</v>
      </c>
      <c r="E191" s="99">
        <v>75053</v>
      </c>
      <c r="F191" s="99">
        <v>54676.85</v>
      </c>
      <c r="G191" s="99">
        <v>65612.22</v>
      </c>
      <c r="H191" s="99"/>
      <c r="I191" s="7">
        <v>64026.069744</v>
      </c>
    </row>
    <row r="192" spans="1:9" x14ac:dyDescent="0.25">
      <c r="A192" s="78" t="s">
        <v>28</v>
      </c>
      <c r="B192" s="7">
        <v>1817100750</v>
      </c>
      <c r="C192" s="7" t="s">
        <v>407</v>
      </c>
      <c r="D192" s="99">
        <v>638748</v>
      </c>
      <c r="E192" s="99">
        <v>783191</v>
      </c>
      <c r="F192" s="99">
        <v>636937.55000000005</v>
      </c>
      <c r="G192" s="99">
        <v>764325.06</v>
      </c>
      <c r="H192" s="99">
        <v>783000</v>
      </c>
      <c r="I192" s="7">
        <v>0</v>
      </c>
    </row>
    <row r="193" spans="1:9" x14ac:dyDescent="0.25">
      <c r="A193" s="77" t="s">
        <v>27</v>
      </c>
      <c r="B193" s="7">
        <v>1817200110</v>
      </c>
      <c r="C193" s="7" t="s">
        <v>408</v>
      </c>
      <c r="D193" s="99">
        <v>107355.72</v>
      </c>
      <c r="E193" s="99">
        <v>126365</v>
      </c>
      <c r="F193" s="99">
        <v>96354.44</v>
      </c>
      <c r="G193" s="99">
        <v>115625.32799999999</v>
      </c>
      <c r="H193" s="99"/>
      <c r="I193" s="7">
        <v>127550.006532</v>
      </c>
    </row>
    <row r="194" spans="1:9" x14ac:dyDescent="0.25">
      <c r="A194" s="77" t="s">
        <v>28</v>
      </c>
      <c r="B194" s="7">
        <v>1817200410</v>
      </c>
      <c r="C194" s="7" t="s">
        <v>409</v>
      </c>
      <c r="D194" s="99">
        <v>15000</v>
      </c>
      <c r="E194" s="99">
        <v>15000</v>
      </c>
      <c r="F194" s="99">
        <v>20000</v>
      </c>
      <c r="G194" s="99">
        <v>24000</v>
      </c>
      <c r="H194" s="99">
        <v>15000</v>
      </c>
      <c r="I194" s="7">
        <v>0</v>
      </c>
    </row>
    <row r="195" spans="1:9" x14ac:dyDescent="0.25">
      <c r="A195" s="77" t="s">
        <v>28</v>
      </c>
      <c r="B195" s="7">
        <v>1817200430</v>
      </c>
      <c r="C195" s="7" t="s">
        <v>322</v>
      </c>
      <c r="D195" s="99">
        <v>11504.25</v>
      </c>
      <c r="E195" s="99">
        <v>0</v>
      </c>
      <c r="F195" s="99">
        <v>5638.13</v>
      </c>
      <c r="G195" s="99">
        <v>6765.7559999999994</v>
      </c>
      <c r="H195" s="99">
        <v>15000</v>
      </c>
      <c r="I195" s="7">
        <v>0</v>
      </c>
    </row>
    <row r="196" spans="1:9" x14ac:dyDescent="0.25">
      <c r="A196" s="77" t="s">
        <v>28</v>
      </c>
      <c r="B196" s="7">
        <v>1817200540</v>
      </c>
      <c r="C196" s="7" t="s">
        <v>392</v>
      </c>
      <c r="D196" s="99">
        <v>3591</v>
      </c>
      <c r="E196" s="99">
        <v>4500</v>
      </c>
      <c r="F196" s="99">
        <v>2823.62</v>
      </c>
      <c r="G196" s="99">
        <v>3388.3439999999996</v>
      </c>
      <c r="H196" s="99">
        <v>4500</v>
      </c>
      <c r="I196" s="7">
        <v>0</v>
      </c>
    </row>
    <row r="197" spans="1:9" x14ac:dyDescent="0.25">
      <c r="A197" s="77" t="s">
        <v>27</v>
      </c>
      <c r="B197" s="7">
        <v>1817300110</v>
      </c>
      <c r="C197" s="7" t="s">
        <v>410</v>
      </c>
      <c r="D197" s="99">
        <v>609770.09</v>
      </c>
      <c r="E197" s="99">
        <v>749188</v>
      </c>
      <c r="F197" s="99">
        <v>552054.56000000006</v>
      </c>
      <c r="G197" s="99">
        <v>662465.47200000007</v>
      </c>
      <c r="H197" s="99"/>
      <c r="I197" s="7">
        <v>957204.92193584703</v>
      </c>
    </row>
    <row r="198" spans="1:9" x14ac:dyDescent="0.25">
      <c r="A198" s="77" t="s">
        <v>28</v>
      </c>
      <c r="B198" s="7">
        <v>1817300410</v>
      </c>
      <c r="C198" s="7" t="s">
        <v>411</v>
      </c>
      <c r="D198" s="99">
        <v>21750</v>
      </c>
      <c r="E198" s="99">
        <v>15000</v>
      </c>
      <c r="F198" s="99">
        <v>24000</v>
      </c>
      <c r="G198" s="99">
        <v>28800</v>
      </c>
      <c r="H198" s="99">
        <v>15000</v>
      </c>
      <c r="I198" s="7">
        <v>0</v>
      </c>
    </row>
    <row r="199" spans="1:9" x14ac:dyDescent="0.25">
      <c r="A199" s="77" t="s">
        <v>28</v>
      </c>
      <c r="B199" s="7">
        <v>1817300430</v>
      </c>
      <c r="C199" s="7" t="s">
        <v>322</v>
      </c>
      <c r="D199" s="99">
        <v>2681.8</v>
      </c>
      <c r="E199" s="99">
        <v>2000</v>
      </c>
      <c r="F199" s="99">
        <v>1368.6</v>
      </c>
      <c r="G199" s="99">
        <v>1642.3199999999997</v>
      </c>
      <c r="H199" s="99">
        <v>2000</v>
      </c>
      <c r="I199" s="7">
        <v>0</v>
      </c>
    </row>
    <row r="200" spans="1:9" x14ac:dyDescent="0.25">
      <c r="A200" s="77" t="s">
        <v>28</v>
      </c>
      <c r="B200" s="7">
        <v>1817300522</v>
      </c>
      <c r="C200" s="7" t="s">
        <v>412</v>
      </c>
      <c r="D200" s="99">
        <v>8208</v>
      </c>
      <c r="E200" s="99">
        <v>30000</v>
      </c>
      <c r="F200" s="99">
        <v>16560</v>
      </c>
      <c r="G200" s="99">
        <v>19872</v>
      </c>
      <c r="H200" s="99">
        <v>30000</v>
      </c>
      <c r="I200" s="7">
        <v>0</v>
      </c>
    </row>
    <row r="201" spans="1:9" x14ac:dyDescent="0.25">
      <c r="A201" s="77" t="s">
        <v>28</v>
      </c>
      <c r="B201" s="7">
        <v>1817500440</v>
      </c>
      <c r="C201" s="7" t="s">
        <v>413</v>
      </c>
      <c r="D201" s="99">
        <v>220500</v>
      </c>
      <c r="E201" s="99">
        <v>210000</v>
      </c>
      <c r="F201" s="99">
        <v>220500</v>
      </c>
      <c r="G201" s="99">
        <v>264600</v>
      </c>
      <c r="H201" s="99">
        <v>225000</v>
      </c>
      <c r="I201" s="7">
        <v>0</v>
      </c>
    </row>
    <row r="202" spans="1:9" x14ac:dyDescent="0.25">
      <c r="A202" s="77" t="s">
        <v>27</v>
      </c>
      <c r="B202" s="7">
        <v>1817600110</v>
      </c>
      <c r="C202" s="7" t="s">
        <v>414</v>
      </c>
      <c r="D202" s="99">
        <v>103930.05</v>
      </c>
      <c r="E202" s="99">
        <v>104750</v>
      </c>
      <c r="F202" s="99">
        <v>93522.04</v>
      </c>
      <c r="G202" s="99">
        <v>112226.448</v>
      </c>
      <c r="H202" s="99"/>
      <c r="I202" s="7">
        <v>110733.64107000001</v>
      </c>
    </row>
    <row r="203" spans="1:9" x14ac:dyDescent="0.25">
      <c r="A203" s="77" t="s">
        <v>28</v>
      </c>
      <c r="B203" s="7">
        <v>1817600525</v>
      </c>
      <c r="C203" s="7" t="s">
        <v>415</v>
      </c>
      <c r="D203" s="99">
        <v>202645</v>
      </c>
      <c r="E203" s="99">
        <v>150000</v>
      </c>
      <c r="F203" s="99">
        <v>98178</v>
      </c>
      <c r="G203" s="99">
        <v>117813.59999999999</v>
      </c>
      <c r="H203" s="99">
        <v>150000</v>
      </c>
      <c r="I203" s="7">
        <v>0</v>
      </c>
    </row>
    <row r="204" spans="1:9" x14ac:dyDescent="0.25">
      <c r="A204" s="77" t="s">
        <v>28</v>
      </c>
      <c r="B204" s="7">
        <v>1817600540</v>
      </c>
      <c r="C204" s="7" t="s">
        <v>416</v>
      </c>
      <c r="D204" s="99">
        <v>782.52</v>
      </c>
      <c r="E204" s="99">
        <v>600</v>
      </c>
      <c r="F204" s="99">
        <v>1448.86</v>
      </c>
      <c r="G204" s="99">
        <v>1738.6320000000001</v>
      </c>
      <c r="H204" s="99">
        <v>2000</v>
      </c>
      <c r="I204" s="7">
        <v>0</v>
      </c>
    </row>
    <row r="205" spans="1:9" x14ac:dyDescent="0.25">
      <c r="A205" s="77" t="s">
        <v>27</v>
      </c>
      <c r="B205" s="7">
        <v>1817610110</v>
      </c>
      <c r="C205" s="7" t="s">
        <v>417</v>
      </c>
      <c r="D205" s="99">
        <v>107744.56</v>
      </c>
      <c r="E205" s="99">
        <v>114554</v>
      </c>
      <c r="F205" s="99">
        <v>96272.5</v>
      </c>
      <c r="G205" s="99">
        <v>115527</v>
      </c>
      <c r="H205" s="99"/>
      <c r="I205" s="7">
        <v>118446.36117600001</v>
      </c>
    </row>
    <row r="206" spans="1:9" x14ac:dyDescent="0.25">
      <c r="A206" s="77" t="s">
        <v>27</v>
      </c>
      <c r="B206" s="7">
        <v>1817620110</v>
      </c>
      <c r="C206" s="7" t="s">
        <v>418</v>
      </c>
      <c r="D206" s="99">
        <v>79479.45</v>
      </c>
      <c r="E206" s="99">
        <v>0</v>
      </c>
      <c r="F206" s="99">
        <v>4824.8100000000004</v>
      </c>
      <c r="G206" s="99">
        <v>5789.7720000000008</v>
      </c>
      <c r="H206" s="99"/>
      <c r="I206" s="7">
        <v>0</v>
      </c>
    </row>
    <row r="207" spans="1:9" x14ac:dyDescent="0.25">
      <c r="A207" s="77" t="s">
        <v>27</v>
      </c>
      <c r="B207" s="7">
        <v>1817630110</v>
      </c>
      <c r="C207" s="7" t="s">
        <v>419</v>
      </c>
      <c r="D207" s="99">
        <v>156.83000000000001</v>
      </c>
      <c r="E207" s="99">
        <v>0</v>
      </c>
      <c r="F207" s="99">
        <v>374.09</v>
      </c>
      <c r="G207" s="99">
        <v>448.90800000000002</v>
      </c>
      <c r="H207" s="99"/>
      <c r="I207" s="7">
        <v>532.44976199999996</v>
      </c>
    </row>
    <row r="208" spans="1:9" x14ac:dyDescent="0.25">
      <c r="A208" s="77" t="s">
        <v>27</v>
      </c>
      <c r="B208" s="7">
        <v>1817650110</v>
      </c>
      <c r="C208" s="7" t="s">
        <v>420</v>
      </c>
      <c r="D208" s="99">
        <v>202880.54</v>
      </c>
      <c r="E208" s="99">
        <v>506825</v>
      </c>
      <c r="F208" s="99">
        <v>133730.15</v>
      </c>
      <c r="G208" s="99">
        <v>160476.18</v>
      </c>
      <c r="H208" s="99"/>
      <c r="I208" s="7">
        <v>503639.70227999997</v>
      </c>
    </row>
    <row r="209" spans="1:9" x14ac:dyDescent="0.25">
      <c r="A209" s="5" t="s">
        <v>28</v>
      </c>
      <c r="B209" s="7">
        <v>1817650750</v>
      </c>
      <c r="C209" s="7" t="s">
        <v>421</v>
      </c>
      <c r="D209" s="99">
        <v>0</v>
      </c>
      <c r="E209" s="99">
        <v>0</v>
      </c>
      <c r="F209" s="99">
        <v>0</v>
      </c>
      <c r="G209" s="99">
        <v>0</v>
      </c>
      <c r="H209" s="99">
        <v>177000</v>
      </c>
      <c r="I209" s="7">
        <v>0</v>
      </c>
    </row>
    <row r="210" spans="1:9" x14ac:dyDescent="0.25">
      <c r="A210" s="77" t="s">
        <v>28</v>
      </c>
      <c r="B210" s="7">
        <v>1817670430</v>
      </c>
      <c r="C210" s="7" t="s">
        <v>422</v>
      </c>
      <c r="D210" s="99">
        <v>0</v>
      </c>
      <c r="E210" s="99">
        <v>25000</v>
      </c>
      <c r="F210" s="99">
        <v>1187.23</v>
      </c>
      <c r="G210" s="99">
        <v>1424.6759999999999</v>
      </c>
      <c r="H210" s="99">
        <v>15000</v>
      </c>
      <c r="I210" s="7">
        <v>0</v>
      </c>
    </row>
    <row r="211" spans="1:9" x14ac:dyDescent="0.25">
      <c r="A211" s="77" t="s">
        <v>28</v>
      </c>
      <c r="B211" s="7">
        <v>1817670780</v>
      </c>
      <c r="C211" s="7" t="s">
        <v>423</v>
      </c>
      <c r="D211" s="99">
        <v>0</v>
      </c>
      <c r="E211" s="99">
        <v>25000</v>
      </c>
      <c r="F211" s="99">
        <v>0</v>
      </c>
      <c r="G211" s="99">
        <v>0</v>
      </c>
      <c r="H211" s="99">
        <v>15000</v>
      </c>
      <c r="I211" s="7">
        <v>0</v>
      </c>
    </row>
    <row r="212" spans="1:9" x14ac:dyDescent="0.25">
      <c r="A212" s="77" t="s">
        <v>27</v>
      </c>
      <c r="B212" s="7">
        <v>1817700110</v>
      </c>
      <c r="C212" s="7" t="s">
        <v>424</v>
      </c>
      <c r="D212" s="99">
        <v>104240.44</v>
      </c>
      <c r="E212" s="99">
        <v>236258</v>
      </c>
      <c r="F212" s="99">
        <v>98594.8</v>
      </c>
      <c r="G212" s="99">
        <v>118313.76</v>
      </c>
      <c r="H212" s="99"/>
      <c r="I212" s="7">
        <v>231667.278024</v>
      </c>
    </row>
    <row r="213" spans="1:9" x14ac:dyDescent="0.25">
      <c r="A213" s="77" t="s">
        <v>27</v>
      </c>
      <c r="B213" s="7">
        <v>1817710110</v>
      </c>
      <c r="C213" s="7" t="s">
        <v>425</v>
      </c>
      <c r="D213" s="99">
        <v>17006.22</v>
      </c>
      <c r="E213" s="99">
        <v>0</v>
      </c>
      <c r="F213" s="99">
        <v>7543.56</v>
      </c>
      <c r="G213" s="99">
        <v>9052.2720000000008</v>
      </c>
      <c r="H213" s="99"/>
      <c r="I213" s="7">
        <v>62661.680640000006</v>
      </c>
    </row>
    <row r="214" spans="1:9" x14ac:dyDescent="0.25">
      <c r="A214" s="77" t="s">
        <v>28</v>
      </c>
      <c r="B214" s="7">
        <v>1817800710</v>
      </c>
      <c r="C214" s="7" t="s">
        <v>426</v>
      </c>
      <c r="D214" s="99">
        <v>1209943.51</v>
      </c>
      <c r="E214" s="99">
        <v>1500000</v>
      </c>
      <c r="F214" s="99">
        <v>980970.04</v>
      </c>
      <c r="G214" s="99">
        <v>1177164.048</v>
      </c>
      <c r="H214" s="99">
        <v>1250000</v>
      </c>
      <c r="I214" s="7">
        <v>0</v>
      </c>
    </row>
    <row r="215" spans="1:9" x14ac:dyDescent="0.25">
      <c r="A215" s="77" t="s">
        <v>27</v>
      </c>
      <c r="B215" s="7">
        <v>1817900110</v>
      </c>
      <c r="C215" s="7" t="s">
        <v>427</v>
      </c>
      <c r="D215" s="99">
        <v>9204.9</v>
      </c>
      <c r="E215" s="99">
        <v>50064</v>
      </c>
      <c r="F215" s="99">
        <v>50933.13</v>
      </c>
      <c r="G215" s="99">
        <v>61119.756000000001</v>
      </c>
      <c r="H215" s="99"/>
      <c r="I215" s="7">
        <v>64615.924230000004</v>
      </c>
    </row>
    <row r="216" spans="1:9" x14ac:dyDescent="0.25">
      <c r="A216" s="78" t="s">
        <v>28</v>
      </c>
      <c r="B216" s="7">
        <v>1817900750</v>
      </c>
      <c r="C216" s="7" t="s">
        <v>428</v>
      </c>
      <c r="D216" s="99">
        <v>1513663</v>
      </c>
      <c r="E216" s="99">
        <v>1500000</v>
      </c>
      <c r="F216" s="99">
        <v>1295126</v>
      </c>
      <c r="G216" s="99">
        <v>1554151.2000000002</v>
      </c>
      <c r="H216" s="99">
        <v>0</v>
      </c>
      <c r="I216" s="7">
        <v>0</v>
      </c>
    </row>
    <row r="217" spans="1:9" x14ac:dyDescent="0.25">
      <c r="A217" s="78" t="s">
        <v>28</v>
      </c>
      <c r="B217" s="7">
        <v>1817900751</v>
      </c>
      <c r="C217" s="7" t="s">
        <v>429</v>
      </c>
      <c r="D217" s="99">
        <v>0</v>
      </c>
      <c r="E217" s="99">
        <v>0</v>
      </c>
      <c r="F217" s="99">
        <v>0</v>
      </c>
      <c r="G217" s="99">
        <v>0</v>
      </c>
      <c r="H217" s="99">
        <v>1300000</v>
      </c>
      <c r="I217" s="7">
        <v>0</v>
      </c>
    </row>
    <row r="218" spans="1:9" x14ac:dyDescent="0.25">
      <c r="A218" s="77" t="s">
        <v>25</v>
      </c>
      <c r="B218" s="7">
        <v>1822000780</v>
      </c>
      <c r="C218" s="7" t="s">
        <v>430</v>
      </c>
      <c r="D218" s="99">
        <v>30702</v>
      </c>
      <c r="E218" s="99">
        <v>146000</v>
      </c>
      <c r="F218" s="99">
        <v>58866.7</v>
      </c>
      <c r="G218" s="99">
        <v>70640.040000000008</v>
      </c>
      <c r="H218" s="99">
        <v>146000</v>
      </c>
      <c r="I218" s="7">
        <v>0</v>
      </c>
    </row>
    <row r="219" spans="1:9" x14ac:dyDescent="0.25">
      <c r="A219" s="77" t="s">
        <v>25</v>
      </c>
      <c r="B219" s="7">
        <v>1822100980</v>
      </c>
      <c r="C219" s="7" t="s">
        <v>431</v>
      </c>
      <c r="D219" s="99">
        <v>228173.99</v>
      </c>
      <c r="E219" s="99">
        <v>150000</v>
      </c>
      <c r="F219" s="99">
        <v>261879</v>
      </c>
      <c r="G219" s="99">
        <v>314254.80000000005</v>
      </c>
      <c r="H219" s="99">
        <v>150000</v>
      </c>
      <c r="I219" s="7">
        <v>0</v>
      </c>
    </row>
    <row r="220" spans="1:9" x14ac:dyDescent="0.25">
      <c r="A220" s="77" t="s">
        <v>24</v>
      </c>
      <c r="B220" s="7">
        <v>1823000110</v>
      </c>
      <c r="C220" s="7" t="s">
        <v>432</v>
      </c>
      <c r="D220" s="99">
        <v>265343.06</v>
      </c>
      <c r="E220" s="99">
        <v>282847</v>
      </c>
      <c r="F220" s="99">
        <v>236504.71</v>
      </c>
      <c r="G220" s="99">
        <v>283805.652</v>
      </c>
      <c r="H220" s="99"/>
      <c r="I220" s="7">
        <v>276925.82455199998</v>
      </c>
    </row>
    <row r="221" spans="1:9" x14ac:dyDescent="0.25">
      <c r="A221" s="77" t="s">
        <v>25</v>
      </c>
      <c r="B221" s="7">
        <v>1823000430</v>
      </c>
      <c r="C221" s="7" t="s">
        <v>322</v>
      </c>
      <c r="D221" s="99">
        <v>10039.200000000001</v>
      </c>
      <c r="E221" s="99">
        <v>0</v>
      </c>
      <c r="F221" s="99">
        <v>0</v>
      </c>
      <c r="G221" s="99">
        <v>0</v>
      </c>
      <c r="H221" s="99">
        <v>0</v>
      </c>
      <c r="I221" s="7">
        <v>0</v>
      </c>
    </row>
    <row r="222" spans="1:9" x14ac:dyDescent="0.25">
      <c r="A222" s="77" t="s">
        <v>25</v>
      </c>
      <c r="B222" s="7">
        <v>1823000540</v>
      </c>
      <c r="C222" s="7" t="s">
        <v>433</v>
      </c>
      <c r="D222" s="99">
        <v>1481.12</v>
      </c>
      <c r="E222" s="99">
        <v>1750</v>
      </c>
      <c r="F222" s="99">
        <v>1068.45</v>
      </c>
      <c r="G222" s="99">
        <v>1282.1399999999999</v>
      </c>
      <c r="H222" s="99">
        <v>2000</v>
      </c>
      <c r="I222" s="7">
        <v>0</v>
      </c>
    </row>
    <row r="223" spans="1:9" x14ac:dyDescent="0.25">
      <c r="A223" s="77" t="s">
        <v>25</v>
      </c>
      <c r="B223" s="7">
        <v>1823000780</v>
      </c>
      <c r="C223" s="7" t="s">
        <v>284</v>
      </c>
      <c r="D223" s="99">
        <v>2987</v>
      </c>
      <c r="E223" s="99">
        <v>3000</v>
      </c>
      <c r="F223" s="99">
        <v>3000</v>
      </c>
      <c r="G223" s="99">
        <v>3600</v>
      </c>
      <c r="H223" s="99">
        <v>3000</v>
      </c>
      <c r="I223" s="7">
        <v>0</v>
      </c>
    </row>
    <row r="224" spans="1:9" x14ac:dyDescent="0.25">
      <c r="A224" s="77" t="s">
        <v>25</v>
      </c>
      <c r="B224" s="7">
        <v>1824000430</v>
      </c>
      <c r="C224" s="7" t="s">
        <v>322</v>
      </c>
      <c r="D224" s="99">
        <v>51500.92</v>
      </c>
      <c r="E224" s="99">
        <v>50000</v>
      </c>
      <c r="F224" s="99">
        <v>25143.19</v>
      </c>
      <c r="G224" s="99">
        <v>30171.828000000001</v>
      </c>
      <c r="H224" s="99">
        <v>50000</v>
      </c>
      <c r="I224" s="7">
        <v>0</v>
      </c>
    </row>
    <row r="225" spans="1:10" x14ac:dyDescent="0.25">
      <c r="A225" s="77" t="s">
        <v>25</v>
      </c>
      <c r="B225" s="7">
        <v>1824000540</v>
      </c>
      <c r="C225" s="7" t="s">
        <v>434</v>
      </c>
      <c r="D225" s="99">
        <v>3879.34</v>
      </c>
      <c r="E225" s="99">
        <v>3800</v>
      </c>
      <c r="F225" s="99">
        <v>572.96</v>
      </c>
      <c r="G225" s="99">
        <v>687.55200000000013</v>
      </c>
      <c r="H225" s="99">
        <v>3000</v>
      </c>
      <c r="I225" s="7">
        <v>0</v>
      </c>
    </row>
    <row r="226" spans="1:10" s="74" customFormat="1" x14ac:dyDescent="0.25">
      <c r="A226" s="106" t="s">
        <v>25</v>
      </c>
      <c r="B226" s="75">
        <v>1824000810</v>
      </c>
      <c r="C226" s="75" t="s">
        <v>435</v>
      </c>
      <c r="D226" s="103">
        <v>200000</v>
      </c>
      <c r="E226" s="103">
        <v>350000</v>
      </c>
      <c r="F226" s="103">
        <v>267500</v>
      </c>
      <c r="G226" s="103">
        <v>321000</v>
      </c>
      <c r="H226" s="103">
        <v>350000</v>
      </c>
      <c r="I226" s="7">
        <v>0</v>
      </c>
      <c r="J226" s="74" t="s">
        <v>505</v>
      </c>
    </row>
    <row r="227" spans="1:10" x14ac:dyDescent="0.25">
      <c r="A227" s="79" t="s">
        <v>25</v>
      </c>
      <c r="B227" s="7">
        <v>1824001810</v>
      </c>
      <c r="C227" s="7" t="s">
        <v>436</v>
      </c>
      <c r="D227" s="99">
        <v>100000</v>
      </c>
      <c r="E227" s="99">
        <v>100000</v>
      </c>
      <c r="F227" s="99">
        <v>103000</v>
      </c>
      <c r="G227" s="99">
        <v>123600</v>
      </c>
      <c r="H227" s="99">
        <v>0</v>
      </c>
      <c r="I227" s="7">
        <v>0</v>
      </c>
    </row>
    <row r="228" spans="1:10" x14ac:dyDescent="0.25">
      <c r="A228" s="79" t="s">
        <v>25</v>
      </c>
      <c r="B228" s="7">
        <v>1826400410</v>
      </c>
      <c r="C228" s="7" t="s">
        <v>437</v>
      </c>
      <c r="D228" s="99">
        <v>46800</v>
      </c>
      <c r="E228" s="99">
        <v>46500</v>
      </c>
      <c r="F228" s="99">
        <v>46800</v>
      </c>
      <c r="G228" s="99">
        <v>56160</v>
      </c>
      <c r="H228" s="99">
        <v>47000</v>
      </c>
      <c r="I228" s="7">
        <v>0</v>
      </c>
    </row>
    <row r="229" spans="1:10" x14ac:dyDescent="0.25">
      <c r="A229" s="77" t="s">
        <v>25</v>
      </c>
      <c r="B229" s="7">
        <v>1826400430</v>
      </c>
      <c r="C229" s="7" t="s">
        <v>438</v>
      </c>
      <c r="D229" s="99">
        <v>16235.1</v>
      </c>
      <c r="E229" s="99">
        <v>10000</v>
      </c>
      <c r="F229" s="99">
        <v>9945</v>
      </c>
      <c r="G229" s="99">
        <v>11934</v>
      </c>
      <c r="H229" s="99">
        <v>10000</v>
      </c>
      <c r="I229" s="7">
        <v>0</v>
      </c>
    </row>
    <row r="230" spans="1:10" x14ac:dyDescent="0.25">
      <c r="A230" s="77" t="s">
        <v>24</v>
      </c>
      <c r="B230" s="7">
        <v>1828000110</v>
      </c>
      <c r="C230" s="7" t="s">
        <v>439</v>
      </c>
      <c r="D230" s="99">
        <v>165770.89000000001</v>
      </c>
      <c r="E230" s="99">
        <v>153818</v>
      </c>
      <c r="F230" s="99">
        <v>133211.76</v>
      </c>
      <c r="G230" s="99">
        <v>159854.11200000002</v>
      </c>
      <c r="H230" s="99"/>
      <c r="I230" s="7">
        <v>152728.425564</v>
      </c>
    </row>
    <row r="231" spans="1:10" x14ac:dyDescent="0.25">
      <c r="A231" s="77" t="s">
        <v>25</v>
      </c>
      <c r="B231" s="7">
        <v>1828300410</v>
      </c>
      <c r="C231" s="7" t="s">
        <v>440</v>
      </c>
      <c r="D231" s="99">
        <v>38333</v>
      </c>
      <c r="E231" s="99">
        <v>46000</v>
      </c>
      <c r="F231" s="99">
        <v>0</v>
      </c>
      <c r="G231" s="99">
        <v>0</v>
      </c>
      <c r="H231" s="99">
        <v>46000</v>
      </c>
      <c r="I231" s="7">
        <v>0</v>
      </c>
    </row>
    <row r="232" spans="1:10" x14ac:dyDescent="0.25">
      <c r="A232" s="77" t="s">
        <v>25</v>
      </c>
      <c r="B232" s="7">
        <v>1828300430</v>
      </c>
      <c r="C232" s="7" t="s">
        <v>322</v>
      </c>
      <c r="D232" s="99">
        <v>8139.47</v>
      </c>
      <c r="E232" s="99">
        <v>7000</v>
      </c>
      <c r="F232" s="99">
        <v>10388.49</v>
      </c>
      <c r="G232" s="99">
        <v>12466.187999999998</v>
      </c>
      <c r="H232" s="99">
        <v>7000</v>
      </c>
      <c r="I232" s="7">
        <v>0</v>
      </c>
    </row>
    <row r="233" spans="1:10" x14ac:dyDescent="0.25">
      <c r="A233" s="77" t="s">
        <v>25</v>
      </c>
      <c r="B233" s="7">
        <v>1828300525</v>
      </c>
      <c r="C233" s="7" t="s">
        <v>441</v>
      </c>
      <c r="D233" s="99">
        <v>7668</v>
      </c>
      <c r="E233" s="99">
        <v>72000</v>
      </c>
      <c r="F233" s="99">
        <v>47945</v>
      </c>
      <c r="G233" s="99">
        <v>57534</v>
      </c>
      <c r="H233" s="99">
        <v>72000</v>
      </c>
      <c r="I233" s="7">
        <v>0</v>
      </c>
    </row>
    <row r="234" spans="1:10" x14ac:dyDescent="0.25">
      <c r="A234" s="77" t="s">
        <v>24</v>
      </c>
      <c r="B234" s="7">
        <v>1828500110</v>
      </c>
      <c r="C234" s="7" t="s">
        <v>442</v>
      </c>
      <c r="D234" s="99">
        <v>0</v>
      </c>
      <c r="E234" s="99">
        <v>0</v>
      </c>
      <c r="F234" s="99">
        <v>18045.29</v>
      </c>
      <c r="G234" s="99">
        <v>21654.347999999998</v>
      </c>
      <c r="H234" s="99"/>
      <c r="I234" s="7">
        <v>293406.41631600005</v>
      </c>
    </row>
    <row r="235" spans="1:10" x14ac:dyDescent="0.25">
      <c r="A235" s="77" t="s">
        <v>24</v>
      </c>
      <c r="B235" s="7">
        <v>1829000110</v>
      </c>
      <c r="C235" s="7" t="s">
        <v>443</v>
      </c>
      <c r="D235" s="99">
        <v>60806.18</v>
      </c>
      <c r="E235" s="99">
        <v>60792</v>
      </c>
      <c r="F235" s="99">
        <v>49286.92</v>
      </c>
      <c r="G235" s="99">
        <v>59144.304000000004</v>
      </c>
      <c r="H235" s="99"/>
      <c r="I235" s="7">
        <v>120901.57287000003</v>
      </c>
    </row>
    <row r="236" spans="1:10" x14ac:dyDescent="0.25">
      <c r="A236" s="77" t="s">
        <v>25</v>
      </c>
      <c r="B236" s="7">
        <v>1829000830</v>
      </c>
      <c r="C236" s="7" t="s">
        <v>444</v>
      </c>
      <c r="D236" s="99">
        <v>50000</v>
      </c>
      <c r="E236" s="99">
        <v>0</v>
      </c>
      <c r="F236" s="99">
        <v>0</v>
      </c>
      <c r="G236" s="99">
        <v>0</v>
      </c>
      <c r="H236" s="99">
        <v>0</v>
      </c>
      <c r="I236" s="7">
        <v>0</v>
      </c>
    </row>
    <row r="237" spans="1:10" x14ac:dyDescent="0.25">
      <c r="A237" s="77" t="s">
        <v>25</v>
      </c>
      <c r="B237" s="7">
        <v>1829100430</v>
      </c>
      <c r="C237" s="7" t="s">
        <v>322</v>
      </c>
      <c r="D237" s="99">
        <v>108977.15</v>
      </c>
      <c r="E237" s="99">
        <v>60000</v>
      </c>
      <c r="F237" s="99">
        <v>40661.61</v>
      </c>
      <c r="G237" s="99">
        <v>48793.932000000001</v>
      </c>
      <c r="H237" s="99">
        <v>60000</v>
      </c>
      <c r="I237" s="7">
        <v>0</v>
      </c>
    </row>
    <row r="238" spans="1:10" x14ac:dyDescent="0.25">
      <c r="A238" s="77" t="s">
        <v>25</v>
      </c>
      <c r="B238" s="7">
        <v>1829100540</v>
      </c>
      <c r="C238" s="7" t="s">
        <v>328</v>
      </c>
      <c r="D238" s="99">
        <v>740.36</v>
      </c>
      <c r="E238" s="99">
        <v>700</v>
      </c>
      <c r="F238" s="99">
        <v>531.64</v>
      </c>
      <c r="G238" s="99">
        <v>637.96800000000007</v>
      </c>
      <c r="H238" s="99">
        <v>1000</v>
      </c>
      <c r="I238" s="7">
        <v>0</v>
      </c>
    </row>
    <row r="239" spans="1:10" x14ac:dyDescent="0.25">
      <c r="A239" s="77" t="s">
        <v>25</v>
      </c>
      <c r="B239" s="7">
        <v>1829100740</v>
      </c>
      <c r="C239" s="7" t="s">
        <v>445</v>
      </c>
      <c r="D239" s="99">
        <v>300</v>
      </c>
      <c r="E239" s="99">
        <v>0</v>
      </c>
      <c r="F239" s="99">
        <v>0</v>
      </c>
      <c r="G239" s="99">
        <v>0</v>
      </c>
      <c r="H239" s="99">
        <v>0</v>
      </c>
      <c r="I239" s="7">
        <v>0</v>
      </c>
    </row>
    <row r="240" spans="1:10" x14ac:dyDescent="0.25">
      <c r="A240" s="77" t="s">
        <v>25</v>
      </c>
      <c r="B240" s="7">
        <v>1829100780</v>
      </c>
      <c r="C240" s="7" t="s">
        <v>446</v>
      </c>
      <c r="D240" s="99">
        <v>4387.5</v>
      </c>
      <c r="E240" s="99">
        <v>50000</v>
      </c>
      <c r="F240" s="99">
        <v>53466.9</v>
      </c>
      <c r="G240" s="99">
        <v>64160.280000000006</v>
      </c>
      <c r="H240" s="99">
        <v>65000</v>
      </c>
      <c r="I240" s="7">
        <v>0</v>
      </c>
    </row>
    <row r="241" spans="1:10" s="74" customFormat="1" x14ac:dyDescent="0.25">
      <c r="A241" s="106" t="s">
        <v>25</v>
      </c>
      <c r="B241" s="75">
        <v>1829100830</v>
      </c>
      <c r="C241" s="75" t="s">
        <v>447</v>
      </c>
      <c r="D241" s="103">
        <v>300000</v>
      </c>
      <c r="E241" s="103">
        <v>520000</v>
      </c>
      <c r="F241" s="103">
        <v>380000</v>
      </c>
      <c r="G241" s="103">
        <v>456000</v>
      </c>
      <c r="H241" s="103">
        <v>350000</v>
      </c>
      <c r="I241" s="7">
        <v>0</v>
      </c>
      <c r="J241" s="74" t="s">
        <v>505</v>
      </c>
    </row>
    <row r="242" spans="1:10" x14ac:dyDescent="0.25">
      <c r="A242" s="77" t="s">
        <v>25</v>
      </c>
      <c r="B242" s="7">
        <v>1829200410</v>
      </c>
      <c r="C242" s="7" t="s">
        <v>448</v>
      </c>
      <c r="D242" s="99">
        <v>0</v>
      </c>
      <c r="E242" s="99">
        <v>100000</v>
      </c>
      <c r="F242" s="99">
        <v>2500</v>
      </c>
      <c r="G242" s="99">
        <v>3000</v>
      </c>
      <c r="H242" s="99">
        <v>35000</v>
      </c>
      <c r="I242" s="7">
        <v>0</v>
      </c>
    </row>
    <row r="243" spans="1:10" x14ac:dyDescent="0.25">
      <c r="A243" s="77" t="s">
        <v>25</v>
      </c>
      <c r="B243" s="7">
        <v>1829200420</v>
      </c>
      <c r="C243" s="7" t="s">
        <v>449</v>
      </c>
      <c r="D243" s="99">
        <v>102708.2</v>
      </c>
      <c r="E243" s="99">
        <v>150000</v>
      </c>
      <c r="F243" s="99">
        <v>82663.62</v>
      </c>
      <c r="G243" s="99">
        <v>99196.343999999983</v>
      </c>
      <c r="H243" s="99">
        <v>100000</v>
      </c>
      <c r="I243" s="7">
        <v>0</v>
      </c>
    </row>
    <row r="244" spans="1:10" x14ac:dyDescent="0.25">
      <c r="A244" s="77" t="s">
        <v>25</v>
      </c>
      <c r="B244" s="7">
        <v>1829200430</v>
      </c>
      <c r="C244" s="7" t="s">
        <v>322</v>
      </c>
      <c r="D244" s="99">
        <v>5299.89</v>
      </c>
      <c r="E244" s="99">
        <v>4000</v>
      </c>
      <c r="F244" s="99">
        <v>59</v>
      </c>
      <c r="G244" s="99">
        <v>70.800000000000011</v>
      </c>
      <c r="H244" s="99">
        <v>4000</v>
      </c>
      <c r="I244" s="7">
        <v>0</v>
      </c>
    </row>
    <row r="245" spans="1:10" x14ac:dyDescent="0.25">
      <c r="A245" s="77" t="s">
        <v>25</v>
      </c>
      <c r="B245" s="7">
        <v>1829200780</v>
      </c>
      <c r="C245" s="7" t="s">
        <v>450</v>
      </c>
      <c r="D245" s="99">
        <v>25900</v>
      </c>
      <c r="E245" s="99">
        <v>25900</v>
      </c>
      <c r="F245" s="99">
        <v>0</v>
      </c>
      <c r="G245" s="99">
        <v>0</v>
      </c>
      <c r="H245" s="99">
        <v>0</v>
      </c>
      <c r="I245" s="7">
        <v>0</v>
      </c>
    </row>
    <row r="246" spans="1:10" x14ac:dyDescent="0.25">
      <c r="A246" s="77" t="s">
        <v>24</v>
      </c>
      <c r="B246" s="7">
        <v>1832400110</v>
      </c>
      <c r="C246" s="7" t="s">
        <v>451</v>
      </c>
      <c r="D246" s="99">
        <v>109175.26</v>
      </c>
      <c r="E246" s="99">
        <v>130110</v>
      </c>
      <c r="F246" s="99">
        <v>105627.17</v>
      </c>
      <c r="G246" s="99">
        <v>126752.60400000001</v>
      </c>
      <c r="H246" s="99"/>
      <c r="I246" s="7">
        <v>128435.78451600001</v>
      </c>
    </row>
    <row r="247" spans="1:10" x14ac:dyDescent="0.25">
      <c r="A247" s="77" t="s">
        <v>25</v>
      </c>
      <c r="B247" s="7">
        <v>1832400430</v>
      </c>
      <c r="C247" s="7" t="s">
        <v>322</v>
      </c>
      <c r="D247" s="99">
        <v>39813.800000000003</v>
      </c>
      <c r="E247" s="99">
        <v>43000</v>
      </c>
      <c r="F247" s="99">
        <v>27447.19</v>
      </c>
      <c r="G247" s="99">
        <v>32936.627999999997</v>
      </c>
      <c r="H247" s="99">
        <v>43000</v>
      </c>
      <c r="I247" s="7">
        <v>0</v>
      </c>
    </row>
    <row r="248" spans="1:10" x14ac:dyDescent="0.25">
      <c r="A248" s="77" t="s">
        <v>25</v>
      </c>
      <c r="B248" s="7">
        <v>1832600830</v>
      </c>
      <c r="C248" s="7" t="s">
        <v>452</v>
      </c>
      <c r="D248" s="99">
        <v>0</v>
      </c>
      <c r="E248" s="99">
        <v>67343</v>
      </c>
      <c r="F248" s="99">
        <v>35048</v>
      </c>
      <c r="G248" s="99">
        <v>42057.600000000006</v>
      </c>
      <c r="H248" s="99">
        <v>67000</v>
      </c>
      <c r="I248" s="7">
        <v>0</v>
      </c>
    </row>
    <row r="249" spans="1:10" x14ac:dyDescent="0.25">
      <c r="A249" s="77" t="s">
        <v>25</v>
      </c>
      <c r="B249" s="7">
        <v>1837000525</v>
      </c>
      <c r="C249" s="7" t="s">
        <v>453</v>
      </c>
      <c r="D249" s="99">
        <v>9654</v>
      </c>
      <c r="E249" s="99">
        <v>24000</v>
      </c>
      <c r="F249" s="99">
        <v>7265</v>
      </c>
      <c r="G249" s="99">
        <v>8718</v>
      </c>
      <c r="H249" s="99">
        <v>24000</v>
      </c>
      <c r="I249" s="7">
        <v>0</v>
      </c>
    </row>
    <row r="250" spans="1:10" x14ac:dyDescent="0.25">
      <c r="A250" s="77" t="s">
        <v>30</v>
      </c>
      <c r="B250" s="7">
        <v>1841000110</v>
      </c>
      <c r="C250" s="7" t="s">
        <v>192</v>
      </c>
      <c r="D250" s="99">
        <v>2021432.29</v>
      </c>
      <c r="E250" s="99">
        <v>2544650</v>
      </c>
      <c r="F250" s="99">
        <v>1766545.9</v>
      </c>
      <c r="G250" s="99">
        <v>2119855.08</v>
      </c>
      <c r="H250" s="99"/>
      <c r="I250" s="7">
        <v>2275182.0292499997</v>
      </c>
    </row>
    <row r="251" spans="1:10" x14ac:dyDescent="0.25">
      <c r="A251" s="77" t="s">
        <v>31</v>
      </c>
      <c r="B251" s="7">
        <v>1841000410</v>
      </c>
      <c r="C251" s="7" t="s">
        <v>454</v>
      </c>
      <c r="D251" s="99">
        <v>15000</v>
      </c>
      <c r="E251" s="99">
        <v>15000</v>
      </c>
      <c r="F251" s="99">
        <v>7500</v>
      </c>
      <c r="G251" s="99">
        <v>9000</v>
      </c>
      <c r="H251" s="99">
        <v>15000</v>
      </c>
      <c r="I251" s="7">
        <v>0</v>
      </c>
    </row>
    <row r="252" spans="1:10" x14ac:dyDescent="0.25">
      <c r="A252" s="77" t="s">
        <v>31</v>
      </c>
      <c r="B252" s="7">
        <v>1841000430</v>
      </c>
      <c r="C252" s="7" t="s">
        <v>322</v>
      </c>
      <c r="D252" s="99">
        <v>11754.25</v>
      </c>
      <c r="E252" s="99">
        <v>22000</v>
      </c>
      <c r="F252" s="99">
        <v>17155.46</v>
      </c>
      <c r="G252" s="99">
        <v>20586.551999999996</v>
      </c>
      <c r="H252" s="99">
        <v>22000</v>
      </c>
      <c r="I252" s="7">
        <v>0</v>
      </c>
    </row>
    <row r="253" spans="1:10" x14ac:dyDescent="0.25">
      <c r="A253" s="77" t="s">
        <v>31</v>
      </c>
      <c r="B253" s="7">
        <v>1841000450</v>
      </c>
      <c r="C253" s="7" t="s">
        <v>270</v>
      </c>
      <c r="D253" s="99">
        <v>0</v>
      </c>
      <c r="E253" s="99">
        <v>20000</v>
      </c>
      <c r="F253" s="99">
        <v>18610</v>
      </c>
      <c r="G253" s="99">
        <v>22332</v>
      </c>
      <c r="H253" s="99">
        <v>23000</v>
      </c>
      <c r="I253" s="7">
        <v>0</v>
      </c>
    </row>
    <row r="254" spans="1:10" x14ac:dyDescent="0.25">
      <c r="A254" s="77" t="s">
        <v>31</v>
      </c>
      <c r="B254" s="7">
        <v>1841000540</v>
      </c>
      <c r="C254" s="7" t="s">
        <v>433</v>
      </c>
      <c r="D254" s="99">
        <v>1596.03</v>
      </c>
      <c r="E254" s="99">
        <v>2500</v>
      </c>
      <c r="F254" s="99">
        <v>1267.2</v>
      </c>
      <c r="G254" s="99">
        <v>1520.6399999999999</v>
      </c>
      <c r="H254" s="99">
        <v>2500</v>
      </c>
      <c r="I254" s="7">
        <v>0</v>
      </c>
    </row>
    <row r="255" spans="1:10" x14ac:dyDescent="0.25">
      <c r="A255" s="77" t="s">
        <v>31</v>
      </c>
      <c r="B255" s="7">
        <v>1841000740</v>
      </c>
      <c r="C255" s="7" t="s">
        <v>455</v>
      </c>
      <c r="D255" s="99">
        <v>0</v>
      </c>
      <c r="E255" s="99">
        <v>0</v>
      </c>
      <c r="F255" s="99">
        <v>3469</v>
      </c>
      <c r="G255" s="99">
        <v>4162.7999999999993</v>
      </c>
      <c r="H255" s="99">
        <v>5000</v>
      </c>
      <c r="I255" s="7">
        <v>0</v>
      </c>
    </row>
    <row r="256" spans="1:10" x14ac:dyDescent="0.25">
      <c r="A256" s="77" t="s">
        <v>31</v>
      </c>
      <c r="B256" s="7">
        <v>1841100750</v>
      </c>
      <c r="C256" s="7" t="s">
        <v>249</v>
      </c>
      <c r="D256" s="99">
        <v>0</v>
      </c>
      <c r="E256" s="99">
        <v>96017</v>
      </c>
      <c r="F256" s="99">
        <v>37043</v>
      </c>
      <c r="G256" s="99">
        <v>44451.600000000006</v>
      </c>
      <c r="H256" s="99">
        <v>96000</v>
      </c>
      <c r="I256" s="7">
        <v>0</v>
      </c>
    </row>
    <row r="257" spans="1:9" x14ac:dyDescent="0.25">
      <c r="A257" s="79" t="s">
        <v>31</v>
      </c>
      <c r="B257" s="7">
        <v>1841100840</v>
      </c>
      <c r="C257" s="7" t="s">
        <v>456</v>
      </c>
      <c r="D257" s="99">
        <v>0</v>
      </c>
      <c r="E257" s="99">
        <v>66665</v>
      </c>
      <c r="F257" s="99">
        <v>0</v>
      </c>
      <c r="G257" s="99">
        <v>0</v>
      </c>
      <c r="H257" s="99">
        <v>67000</v>
      </c>
      <c r="I257" s="7">
        <v>0</v>
      </c>
    </row>
    <row r="258" spans="1:9" x14ac:dyDescent="0.25">
      <c r="A258" s="77" t="s">
        <v>31</v>
      </c>
      <c r="B258" s="7">
        <v>1842200840</v>
      </c>
      <c r="C258" s="7" t="s">
        <v>197</v>
      </c>
      <c r="D258" s="99">
        <v>123337</v>
      </c>
      <c r="E258" s="99">
        <v>75584</v>
      </c>
      <c r="F258" s="99">
        <v>56569</v>
      </c>
      <c r="G258" s="99">
        <v>67882.799999999988</v>
      </c>
      <c r="H258" s="99">
        <v>76000</v>
      </c>
      <c r="I258" s="7">
        <v>0</v>
      </c>
    </row>
    <row r="259" spans="1:9" x14ac:dyDescent="0.25">
      <c r="A259" s="77" t="s">
        <v>31</v>
      </c>
      <c r="B259" s="7">
        <v>1842201840</v>
      </c>
      <c r="C259" s="7" t="s">
        <v>457</v>
      </c>
      <c r="D259" s="99">
        <v>33477</v>
      </c>
      <c r="E259" s="99">
        <v>33000</v>
      </c>
      <c r="F259" s="99">
        <v>17203</v>
      </c>
      <c r="G259" s="99">
        <v>20643.599999999999</v>
      </c>
      <c r="H259" s="99">
        <v>33000</v>
      </c>
      <c r="I259" s="7">
        <v>0</v>
      </c>
    </row>
    <row r="260" spans="1:9" x14ac:dyDescent="0.25">
      <c r="A260" s="77" t="s">
        <v>31</v>
      </c>
      <c r="B260" s="7">
        <v>1842202840</v>
      </c>
      <c r="C260" s="7" t="s">
        <v>458</v>
      </c>
      <c r="D260" s="99">
        <v>0</v>
      </c>
      <c r="E260" s="99">
        <v>39381</v>
      </c>
      <c r="F260" s="99">
        <v>0</v>
      </c>
      <c r="G260" s="99">
        <v>0</v>
      </c>
      <c r="H260" s="99">
        <v>39000</v>
      </c>
      <c r="I260" s="7">
        <v>0</v>
      </c>
    </row>
    <row r="261" spans="1:9" x14ac:dyDescent="0.25">
      <c r="A261" s="77" t="s">
        <v>31</v>
      </c>
      <c r="B261" s="7">
        <v>1842205840</v>
      </c>
      <c r="C261" s="7" t="s">
        <v>459</v>
      </c>
      <c r="D261" s="99">
        <v>0</v>
      </c>
      <c r="E261" s="99">
        <v>0</v>
      </c>
      <c r="F261" s="99">
        <v>1472</v>
      </c>
      <c r="G261" s="99">
        <v>1766.3999999999999</v>
      </c>
      <c r="H261" s="99">
        <v>5000</v>
      </c>
      <c r="I261" s="7">
        <v>0</v>
      </c>
    </row>
    <row r="262" spans="1:9" s="120" customFormat="1" x14ac:dyDescent="0.25">
      <c r="A262" s="117" t="s">
        <v>30</v>
      </c>
      <c r="B262" s="118">
        <v>1842400110</v>
      </c>
      <c r="C262" s="118" t="s">
        <v>460</v>
      </c>
      <c r="D262" s="119">
        <v>209381.58</v>
      </c>
      <c r="E262" s="119">
        <v>255126</v>
      </c>
      <c r="F262" s="119">
        <v>141115.51</v>
      </c>
      <c r="G262" s="119">
        <v>169338.61200000002</v>
      </c>
      <c r="H262" s="119"/>
      <c r="I262" s="7">
        <v>169521.15679199999</v>
      </c>
    </row>
    <row r="263" spans="1:9" x14ac:dyDescent="0.25">
      <c r="A263" s="77" t="s">
        <v>31</v>
      </c>
      <c r="B263" s="7">
        <v>1842400840</v>
      </c>
      <c r="C263" s="7" t="s">
        <v>200</v>
      </c>
      <c r="D263" s="99">
        <v>44578</v>
      </c>
      <c r="E263" s="99">
        <v>59438</v>
      </c>
      <c r="F263" s="99">
        <v>31847</v>
      </c>
      <c r="G263" s="99">
        <v>38216.399999999994</v>
      </c>
      <c r="H263" s="99">
        <v>59000</v>
      </c>
      <c r="I263" s="7">
        <v>0</v>
      </c>
    </row>
    <row r="264" spans="1:9" x14ac:dyDescent="0.25">
      <c r="A264" s="77" t="s">
        <v>31</v>
      </c>
      <c r="B264" s="7">
        <v>1842403840</v>
      </c>
      <c r="C264" s="7" t="s">
        <v>202</v>
      </c>
      <c r="D264" s="99">
        <v>59911</v>
      </c>
      <c r="E264" s="99">
        <v>132620</v>
      </c>
      <c r="F264" s="99">
        <v>56178</v>
      </c>
      <c r="G264" s="99">
        <v>67413.600000000006</v>
      </c>
      <c r="H264" s="99">
        <v>132000</v>
      </c>
      <c r="I264" s="7">
        <v>0</v>
      </c>
    </row>
    <row r="265" spans="1:9" x14ac:dyDescent="0.25">
      <c r="A265" s="79" t="s">
        <v>30</v>
      </c>
      <c r="B265" s="7">
        <v>1843500110</v>
      </c>
      <c r="C265" s="7" t="s">
        <v>461</v>
      </c>
      <c r="D265" s="99">
        <v>580751.03</v>
      </c>
      <c r="E265" s="99">
        <v>745346</v>
      </c>
      <c r="F265" s="99">
        <v>598299.5</v>
      </c>
      <c r="G265" s="99">
        <v>717959.39999999991</v>
      </c>
      <c r="H265" s="99"/>
      <c r="I265" s="7">
        <v>1079299.7791306223</v>
      </c>
    </row>
    <row r="266" spans="1:9" x14ac:dyDescent="0.25">
      <c r="A266" s="79" t="s">
        <v>31</v>
      </c>
      <c r="B266" s="7">
        <v>1843500525</v>
      </c>
      <c r="C266" s="7" t="s">
        <v>462</v>
      </c>
      <c r="D266" s="99">
        <v>246574</v>
      </c>
      <c r="E266" s="99">
        <v>242465</v>
      </c>
      <c r="F266" s="99">
        <v>156735</v>
      </c>
      <c r="G266" s="99">
        <v>188082</v>
      </c>
      <c r="H266" s="99">
        <v>273000</v>
      </c>
      <c r="I266" s="7">
        <v>0</v>
      </c>
    </row>
    <row r="267" spans="1:9" x14ac:dyDescent="0.25">
      <c r="A267" s="77" t="s">
        <v>31</v>
      </c>
      <c r="B267" s="7">
        <v>1843500840</v>
      </c>
      <c r="C267" s="7" t="s">
        <v>203</v>
      </c>
      <c r="D267" s="99">
        <v>54642</v>
      </c>
      <c r="E267" s="99">
        <v>50400</v>
      </c>
      <c r="F267" s="99">
        <v>28700</v>
      </c>
      <c r="G267" s="99">
        <v>34440</v>
      </c>
      <c r="H267" s="99">
        <v>50400</v>
      </c>
      <c r="I267" s="7">
        <v>0</v>
      </c>
    </row>
    <row r="268" spans="1:9" x14ac:dyDescent="0.25">
      <c r="A268" s="77" t="s">
        <v>31</v>
      </c>
      <c r="B268" s="7">
        <v>1843510840</v>
      </c>
      <c r="C268" s="7" t="s">
        <v>205</v>
      </c>
      <c r="D268" s="99">
        <v>77689</v>
      </c>
      <c r="E268" s="99">
        <v>244807</v>
      </c>
      <c r="F268" s="99">
        <v>57160</v>
      </c>
      <c r="G268" s="99">
        <v>68592</v>
      </c>
      <c r="H268" s="99">
        <v>150000</v>
      </c>
      <c r="I268" s="7">
        <v>0</v>
      </c>
    </row>
    <row r="269" spans="1:9" x14ac:dyDescent="0.25">
      <c r="A269" s="77" t="s">
        <v>31</v>
      </c>
      <c r="B269" s="7">
        <v>1843511840</v>
      </c>
      <c r="C269" s="7" t="s">
        <v>206</v>
      </c>
      <c r="D269" s="99">
        <v>10532</v>
      </c>
      <c r="E269" s="99">
        <v>0</v>
      </c>
      <c r="F269" s="99">
        <v>5560</v>
      </c>
      <c r="G269" s="99">
        <v>6672</v>
      </c>
      <c r="H269" s="99">
        <v>10000</v>
      </c>
      <c r="I269" s="7">
        <v>0</v>
      </c>
    </row>
    <row r="270" spans="1:9" x14ac:dyDescent="0.25">
      <c r="A270" s="77" t="s">
        <v>31</v>
      </c>
      <c r="B270" s="7">
        <v>1843530840</v>
      </c>
      <c r="C270" s="7" t="s">
        <v>208</v>
      </c>
      <c r="D270" s="99">
        <v>3380</v>
      </c>
      <c r="E270" s="99">
        <v>2400</v>
      </c>
      <c r="F270" s="99">
        <v>0</v>
      </c>
      <c r="G270" s="99">
        <v>0</v>
      </c>
      <c r="H270" s="99">
        <v>2400</v>
      </c>
      <c r="I270" s="7">
        <v>0</v>
      </c>
    </row>
    <row r="271" spans="1:9" x14ac:dyDescent="0.25">
      <c r="A271" s="77" t="s">
        <v>31</v>
      </c>
      <c r="B271" s="7">
        <v>1843540840</v>
      </c>
      <c r="C271" s="7" t="s">
        <v>209</v>
      </c>
      <c r="D271" s="99">
        <v>159444</v>
      </c>
      <c r="E271" s="99">
        <v>92459</v>
      </c>
      <c r="F271" s="99">
        <v>75045</v>
      </c>
      <c r="G271" s="99">
        <v>90054</v>
      </c>
      <c r="H271" s="99">
        <v>93000</v>
      </c>
      <c r="I271" s="7">
        <v>0</v>
      </c>
    </row>
    <row r="272" spans="1:9" x14ac:dyDescent="0.25">
      <c r="A272" s="77" t="s">
        <v>31</v>
      </c>
      <c r="B272" s="7">
        <v>1843800840</v>
      </c>
      <c r="C272" s="7" t="s">
        <v>210</v>
      </c>
      <c r="D272" s="99">
        <v>1086267</v>
      </c>
      <c r="E272" s="99">
        <v>1011708</v>
      </c>
      <c r="F272" s="99">
        <v>1341569</v>
      </c>
      <c r="G272" s="99">
        <v>1609882.7999999998</v>
      </c>
      <c r="H272" s="99">
        <v>1500000</v>
      </c>
      <c r="I272" s="7">
        <v>0</v>
      </c>
    </row>
    <row r="273" spans="1:9" x14ac:dyDescent="0.25">
      <c r="A273" s="77" t="s">
        <v>31</v>
      </c>
      <c r="B273" s="7">
        <v>1843910840</v>
      </c>
      <c r="C273" s="7" t="s">
        <v>211</v>
      </c>
      <c r="D273" s="99">
        <v>1053271</v>
      </c>
      <c r="E273" s="99">
        <v>1138439</v>
      </c>
      <c r="F273" s="99">
        <v>872548</v>
      </c>
      <c r="G273" s="99">
        <v>1047057.6000000001</v>
      </c>
      <c r="H273" s="99">
        <v>1000000</v>
      </c>
      <c r="I273" s="7">
        <v>0</v>
      </c>
    </row>
    <row r="274" spans="1:9" x14ac:dyDescent="0.25">
      <c r="A274" s="77" t="s">
        <v>31</v>
      </c>
      <c r="B274" s="7">
        <v>1844400410</v>
      </c>
      <c r="C274" s="7" t="s">
        <v>463</v>
      </c>
      <c r="D274" s="99">
        <v>35000</v>
      </c>
      <c r="E274" s="99">
        <v>26250</v>
      </c>
      <c r="F274" s="99">
        <v>35000</v>
      </c>
      <c r="G274" s="99">
        <v>42000</v>
      </c>
      <c r="H274" s="99">
        <v>42000</v>
      </c>
      <c r="I274" s="7">
        <v>0</v>
      </c>
    </row>
    <row r="275" spans="1:9" x14ac:dyDescent="0.25">
      <c r="A275" s="77" t="s">
        <v>31</v>
      </c>
      <c r="B275" s="7">
        <v>1844400430</v>
      </c>
      <c r="C275" s="7" t="s">
        <v>322</v>
      </c>
      <c r="D275" s="99">
        <v>6815.11</v>
      </c>
      <c r="E275" s="99">
        <v>5000</v>
      </c>
      <c r="F275" s="99">
        <v>3292.47</v>
      </c>
      <c r="G275" s="99">
        <v>3950.9639999999995</v>
      </c>
      <c r="H275" s="99">
        <v>5000</v>
      </c>
      <c r="I275" s="7">
        <v>0</v>
      </c>
    </row>
    <row r="276" spans="1:9" x14ac:dyDescent="0.25">
      <c r="A276" s="77" t="s">
        <v>31</v>
      </c>
      <c r="B276" s="7">
        <v>1844400540</v>
      </c>
      <c r="C276" s="7" t="s">
        <v>464</v>
      </c>
      <c r="D276" s="99">
        <v>705.03</v>
      </c>
      <c r="E276" s="99">
        <v>550</v>
      </c>
      <c r="F276" s="99">
        <v>523.61</v>
      </c>
      <c r="G276" s="99">
        <v>628.33200000000011</v>
      </c>
      <c r="H276" s="99">
        <v>1000</v>
      </c>
      <c r="I276" s="7">
        <v>0</v>
      </c>
    </row>
    <row r="277" spans="1:9" x14ac:dyDescent="0.25">
      <c r="A277" s="77" t="s">
        <v>31</v>
      </c>
      <c r="B277" s="7">
        <v>1844400840</v>
      </c>
      <c r="C277" s="7" t="s">
        <v>465</v>
      </c>
      <c r="D277" s="99">
        <v>113245</v>
      </c>
      <c r="E277" s="99">
        <v>50821</v>
      </c>
      <c r="F277" s="99">
        <v>57640</v>
      </c>
      <c r="G277" s="99">
        <v>69168</v>
      </c>
      <c r="H277" s="99">
        <v>70000</v>
      </c>
      <c r="I277" s="7">
        <v>0</v>
      </c>
    </row>
    <row r="278" spans="1:9" x14ac:dyDescent="0.25">
      <c r="A278" s="77" t="s">
        <v>31</v>
      </c>
      <c r="B278" s="7">
        <v>1844420840</v>
      </c>
      <c r="C278" s="7" t="s">
        <v>466</v>
      </c>
      <c r="D278" s="99">
        <v>6511</v>
      </c>
      <c r="E278" s="99">
        <v>73034</v>
      </c>
      <c r="F278" s="99">
        <v>13899</v>
      </c>
      <c r="G278" s="99">
        <v>16678.800000000003</v>
      </c>
      <c r="H278" s="99">
        <v>25000</v>
      </c>
      <c r="I278" s="7">
        <v>0</v>
      </c>
    </row>
    <row r="279" spans="1:9" x14ac:dyDescent="0.25">
      <c r="A279" s="77" t="s">
        <v>31</v>
      </c>
      <c r="B279" s="7">
        <v>1844440840</v>
      </c>
      <c r="C279" s="7" t="s">
        <v>467</v>
      </c>
      <c r="D279" s="99">
        <v>0</v>
      </c>
      <c r="E279" s="99">
        <v>0</v>
      </c>
      <c r="F279" s="99">
        <v>12831</v>
      </c>
      <c r="G279" s="99">
        <v>15397.199999999999</v>
      </c>
      <c r="H279" s="99">
        <v>16000</v>
      </c>
      <c r="I279" s="7">
        <v>0</v>
      </c>
    </row>
    <row r="280" spans="1:9" x14ac:dyDescent="0.25">
      <c r="A280" s="77" t="s">
        <v>31</v>
      </c>
      <c r="B280" s="7">
        <v>1844500840</v>
      </c>
      <c r="C280" s="7" t="s">
        <v>215</v>
      </c>
      <c r="D280" s="99">
        <v>9000</v>
      </c>
      <c r="E280" s="99">
        <v>229151</v>
      </c>
      <c r="F280" s="99">
        <v>30409.4</v>
      </c>
      <c r="G280" s="99">
        <v>36491.279999999999</v>
      </c>
      <c r="H280" s="99">
        <v>50000</v>
      </c>
      <c r="I280" s="7">
        <v>0</v>
      </c>
    </row>
    <row r="281" spans="1:9" x14ac:dyDescent="0.25">
      <c r="A281" s="77" t="s">
        <v>30</v>
      </c>
      <c r="B281" s="7">
        <v>1845000110</v>
      </c>
      <c r="C281" s="7" t="s">
        <v>468</v>
      </c>
      <c r="D281" s="99">
        <v>110532.93</v>
      </c>
      <c r="E281" s="99">
        <v>29063</v>
      </c>
      <c r="F281" s="99">
        <v>103577.17</v>
      </c>
      <c r="G281" s="99">
        <v>124292.60400000001</v>
      </c>
      <c r="H281" s="99"/>
      <c r="I281" s="7">
        <v>39517.052327999998</v>
      </c>
    </row>
    <row r="282" spans="1:9" x14ac:dyDescent="0.25">
      <c r="A282" s="77" t="s">
        <v>31</v>
      </c>
      <c r="B282" s="7">
        <v>1845100840</v>
      </c>
      <c r="C282" s="7" t="s">
        <v>469</v>
      </c>
      <c r="D282" s="99">
        <v>1116722</v>
      </c>
      <c r="E282" s="99">
        <v>1147506</v>
      </c>
      <c r="F282" s="99">
        <v>949316</v>
      </c>
      <c r="G282" s="99">
        <v>1139179.2000000002</v>
      </c>
      <c r="H282" s="99">
        <v>1148000</v>
      </c>
      <c r="I282" s="7">
        <v>0</v>
      </c>
    </row>
    <row r="283" spans="1:9" x14ac:dyDescent="0.25">
      <c r="A283" s="77" t="s">
        <v>31</v>
      </c>
      <c r="B283" s="7">
        <v>1845110840</v>
      </c>
      <c r="C283" s="7" t="s">
        <v>217</v>
      </c>
      <c r="D283" s="99">
        <v>8355</v>
      </c>
      <c r="E283" s="99">
        <v>71427</v>
      </c>
      <c r="F283" s="99">
        <v>0</v>
      </c>
      <c r="G283" s="99">
        <v>0</v>
      </c>
      <c r="H283" s="99">
        <v>71000</v>
      </c>
      <c r="I283" s="7">
        <v>0</v>
      </c>
    </row>
    <row r="284" spans="1:9" x14ac:dyDescent="0.25">
      <c r="A284" s="77" t="s">
        <v>31</v>
      </c>
      <c r="B284" s="7">
        <v>1845200840</v>
      </c>
      <c r="C284" s="7" t="s">
        <v>218</v>
      </c>
      <c r="D284" s="99">
        <v>420012</v>
      </c>
      <c r="E284" s="99">
        <v>473145</v>
      </c>
      <c r="F284" s="99">
        <v>296256</v>
      </c>
      <c r="G284" s="99">
        <v>355507.19999999995</v>
      </c>
      <c r="H284" s="99">
        <v>350000</v>
      </c>
      <c r="I284" s="7">
        <v>0</v>
      </c>
    </row>
    <row r="285" spans="1:9" x14ac:dyDescent="0.25">
      <c r="A285" s="77" t="s">
        <v>31</v>
      </c>
      <c r="B285" s="7">
        <v>1845201840</v>
      </c>
      <c r="C285" s="7" t="s">
        <v>219</v>
      </c>
      <c r="D285" s="99">
        <v>77654</v>
      </c>
      <c r="E285" s="99">
        <v>0</v>
      </c>
      <c r="F285" s="99">
        <v>134033</v>
      </c>
      <c r="G285" s="99">
        <v>160839.59999999998</v>
      </c>
      <c r="H285" s="99">
        <v>160000</v>
      </c>
      <c r="I285" s="7">
        <v>0</v>
      </c>
    </row>
    <row r="286" spans="1:9" x14ac:dyDescent="0.25">
      <c r="A286" s="77" t="s">
        <v>31</v>
      </c>
      <c r="B286" s="7">
        <v>1845220840</v>
      </c>
      <c r="C286" s="7" t="s">
        <v>470</v>
      </c>
      <c r="D286" s="99">
        <v>185445</v>
      </c>
      <c r="E286" s="99">
        <v>156331</v>
      </c>
      <c r="F286" s="99">
        <v>170719</v>
      </c>
      <c r="G286" s="99">
        <v>204862.80000000002</v>
      </c>
      <c r="H286" s="99">
        <v>205000</v>
      </c>
      <c r="I286" s="7">
        <v>0</v>
      </c>
    </row>
    <row r="287" spans="1:9" x14ac:dyDescent="0.25">
      <c r="A287" s="77" t="s">
        <v>31</v>
      </c>
      <c r="B287" s="7">
        <v>1845300840</v>
      </c>
      <c r="C287" s="7" t="s">
        <v>221</v>
      </c>
      <c r="D287" s="99">
        <v>2752</v>
      </c>
      <c r="E287" s="99">
        <v>0</v>
      </c>
      <c r="F287" s="99">
        <v>4615</v>
      </c>
      <c r="G287" s="99">
        <v>5538</v>
      </c>
      <c r="H287" s="99">
        <v>5000</v>
      </c>
      <c r="I287" s="7">
        <v>0</v>
      </c>
    </row>
    <row r="288" spans="1:9" x14ac:dyDescent="0.25">
      <c r="A288" s="77" t="s">
        <v>31</v>
      </c>
      <c r="B288" s="7">
        <v>1845310840</v>
      </c>
      <c r="C288" s="7" t="s">
        <v>471</v>
      </c>
      <c r="D288" s="99">
        <v>0</v>
      </c>
      <c r="E288" s="99">
        <v>3202</v>
      </c>
      <c r="F288" s="99">
        <v>0</v>
      </c>
      <c r="G288" s="99">
        <v>0</v>
      </c>
      <c r="H288" s="99">
        <v>3000</v>
      </c>
      <c r="I288" s="7">
        <v>0</v>
      </c>
    </row>
    <row r="289" spans="1:9" x14ac:dyDescent="0.25">
      <c r="A289" s="77" t="s">
        <v>31</v>
      </c>
      <c r="B289" s="7">
        <v>1845320840</v>
      </c>
      <c r="C289" s="7" t="s">
        <v>222</v>
      </c>
      <c r="D289" s="99">
        <v>0</v>
      </c>
      <c r="E289" s="99">
        <v>325960</v>
      </c>
      <c r="F289" s="99">
        <v>0</v>
      </c>
      <c r="G289" s="99">
        <v>0</v>
      </c>
      <c r="H289" s="99">
        <v>200000</v>
      </c>
      <c r="I289" s="7">
        <v>0</v>
      </c>
    </row>
    <row r="290" spans="1:9" x14ac:dyDescent="0.25">
      <c r="A290" s="77" t="s">
        <v>31</v>
      </c>
      <c r="B290" s="7">
        <v>1845400840</v>
      </c>
      <c r="C290" s="7" t="s">
        <v>222</v>
      </c>
      <c r="D290" s="99">
        <v>270972</v>
      </c>
      <c r="E290" s="99">
        <v>0</v>
      </c>
      <c r="F290" s="99">
        <v>260880</v>
      </c>
      <c r="G290" s="99">
        <v>313056</v>
      </c>
      <c r="H290" s="99">
        <v>0</v>
      </c>
      <c r="I290" s="7">
        <v>0</v>
      </c>
    </row>
    <row r="291" spans="1:9" x14ac:dyDescent="0.25">
      <c r="A291" s="77" t="s">
        <v>31</v>
      </c>
      <c r="B291" s="7">
        <v>1846300840</v>
      </c>
      <c r="C291" s="7" t="s">
        <v>472</v>
      </c>
      <c r="D291" s="99">
        <v>9124</v>
      </c>
      <c r="E291" s="99">
        <v>13686</v>
      </c>
      <c r="F291" s="99">
        <v>5324</v>
      </c>
      <c r="G291" s="99">
        <v>6388.7999999999993</v>
      </c>
      <c r="H291" s="99">
        <v>10000</v>
      </c>
      <c r="I291" s="7">
        <v>0</v>
      </c>
    </row>
    <row r="292" spans="1:9" x14ac:dyDescent="0.25">
      <c r="A292" s="77" t="s">
        <v>31</v>
      </c>
      <c r="B292" s="7">
        <v>1846310840</v>
      </c>
      <c r="C292" s="7" t="s">
        <v>224</v>
      </c>
      <c r="D292" s="99">
        <v>0</v>
      </c>
      <c r="E292" s="99">
        <v>5045</v>
      </c>
      <c r="F292" s="99">
        <v>0</v>
      </c>
      <c r="G292" s="99">
        <v>0</v>
      </c>
      <c r="H292" s="99">
        <v>5000</v>
      </c>
      <c r="I292" s="7">
        <v>0</v>
      </c>
    </row>
    <row r="293" spans="1:9" x14ac:dyDescent="0.25">
      <c r="A293" s="77" t="s">
        <v>31</v>
      </c>
      <c r="B293" s="7">
        <v>1846400840</v>
      </c>
      <c r="C293" s="7" t="s">
        <v>473</v>
      </c>
      <c r="D293" s="99">
        <v>-5337</v>
      </c>
      <c r="E293" s="99">
        <v>-7116</v>
      </c>
      <c r="F293" s="99">
        <v>4009</v>
      </c>
      <c r="G293" s="99">
        <v>4810.7999999999993</v>
      </c>
      <c r="H293" s="99">
        <v>7000</v>
      </c>
      <c r="I293" s="7">
        <v>0</v>
      </c>
    </row>
    <row r="294" spans="1:9" x14ac:dyDescent="0.25">
      <c r="A294" s="77" t="s">
        <v>31</v>
      </c>
      <c r="B294" s="7">
        <v>1846501840</v>
      </c>
      <c r="C294" s="7" t="s">
        <v>226</v>
      </c>
      <c r="D294" s="99">
        <v>94686</v>
      </c>
      <c r="E294" s="99">
        <v>106000</v>
      </c>
      <c r="F294" s="99">
        <v>134775</v>
      </c>
      <c r="G294" s="99">
        <v>161730</v>
      </c>
      <c r="H294" s="99">
        <v>160000</v>
      </c>
      <c r="I294" s="7">
        <v>0</v>
      </c>
    </row>
    <row r="295" spans="1:9" x14ac:dyDescent="0.25">
      <c r="A295" s="77" t="s">
        <v>31</v>
      </c>
      <c r="B295" s="7">
        <v>1846600840</v>
      </c>
      <c r="C295" s="7" t="s">
        <v>227</v>
      </c>
      <c r="D295" s="99">
        <v>263178</v>
      </c>
      <c r="E295" s="99">
        <v>300000</v>
      </c>
      <c r="F295" s="99">
        <v>336585</v>
      </c>
      <c r="G295" s="99">
        <v>403902</v>
      </c>
      <c r="H295" s="99">
        <v>350000</v>
      </c>
      <c r="I295" s="7">
        <v>0</v>
      </c>
    </row>
    <row r="296" spans="1:9" x14ac:dyDescent="0.25">
      <c r="A296" s="77" t="s">
        <v>31</v>
      </c>
      <c r="B296" s="7">
        <v>1846610840</v>
      </c>
      <c r="C296" s="7" t="s">
        <v>228</v>
      </c>
      <c r="D296" s="99">
        <v>53356</v>
      </c>
      <c r="E296" s="99">
        <v>63955</v>
      </c>
      <c r="F296" s="99">
        <v>25972</v>
      </c>
      <c r="G296" s="99">
        <v>31166.399999999998</v>
      </c>
      <c r="H296" s="99">
        <v>35000</v>
      </c>
      <c r="I296" s="7">
        <v>0</v>
      </c>
    </row>
    <row r="297" spans="1:9" x14ac:dyDescent="0.25">
      <c r="A297" s="77" t="s">
        <v>31</v>
      </c>
      <c r="B297" s="7">
        <v>1846620840</v>
      </c>
      <c r="C297" s="7" t="s">
        <v>229</v>
      </c>
      <c r="D297" s="99">
        <v>69969</v>
      </c>
      <c r="E297" s="99">
        <v>83540</v>
      </c>
      <c r="F297" s="99">
        <v>4752</v>
      </c>
      <c r="G297" s="99">
        <v>5702.4</v>
      </c>
      <c r="H297" s="99">
        <v>65000</v>
      </c>
      <c r="I297" s="7">
        <v>0</v>
      </c>
    </row>
    <row r="298" spans="1:9" x14ac:dyDescent="0.25">
      <c r="A298" s="77" t="s">
        <v>31</v>
      </c>
      <c r="B298" s="7">
        <v>1846630840</v>
      </c>
      <c r="C298" s="7" t="s">
        <v>230</v>
      </c>
      <c r="D298" s="99">
        <v>0</v>
      </c>
      <c r="E298" s="99">
        <v>4820</v>
      </c>
      <c r="F298" s="99">
        <v>0</v>
      </c>
      <c r="G298" s="99">
        <v>0</v>
      </c>
      <c r="H298" s="99">
        <v>5000</v>
      </c>
      <c r="I298" s="7">
        <v>0</v>
      </c>
    </row>
    <row r="299" spans="1:9" x14ac:dyDescent="0.25">
      <c r="A299" s="77" t="s">
        <v>31</v>
      </c>
      <c r="B299" s="7">
        <v>1846700430</v>
      </c>
      <c r="C299" s="7" t="s">
        <v>322</v>
      </c>
      <c r="D299" s="99">
        <v>4193.66</v>
      </c>
      <c r="E299" s="99">
        <v>2000</v>
      </c>
      <c r="F299" s="99">
        <v>0</v>
      </c>
      <c r="G299" s="99">
        <v>0</v>
      </c>
      <c r="H299" s="99">
        <v>2000</v>
      </c>
      <c r="I299" s="7">
        <v>0</v>
      </c>
    </row>
    <row r="300" spans="1:9" x14ac:dyDescent="0.25">
      <c r="A300" s="77" t="s">
        <v>31</v>
      </c>
      <c r="B300" s="7">
        <v>1846700840</v>
      </c>
      <c r="C300" s="7" t="s">
        <v>474</v>
      </c>
      <c r="D300" s="99">
        <v>243161</v>
      </c>
      <c r="E300" s="99">
        <v>238763</v>
      </c>
      <c r="F300" s="99">
        <v>138801</v>
      </c>
      <c r="G300" s="99">
        <v>166561.20000000001</v>
      </c>
      <c r="H300" s="99">
        <v>174000</v>
      </c>
      <c r="I300" s="7">
        <v>0</v>
      </c>
    </row>
    <row r="301" spans="1:9" x14ac:dyDescent="0.25">
      <c r="A301" s="77" t="s">
        <v>31</v>
      </c>
      <c r="B301" s="7">
        <v>1846701840</v>
      </c>
      <c r="C301" s="7" t="s">
        <v>475</v>
      </c>
      <c r="D301" s="99">
        <v>217051</v>
      </c>
      <c r="E301" s="99">
        <v>167541</v>
      </c>
      <c r="F301" s="99">
        <v>160553</v>
      </c>
      <c r="G301" s="99">
        <v>192663.59999999998</v>
      </c>
      <c r="H301" s="99">
        <v>195000</v>
      </c>
      <c r="I301" s="7">
        <v>0</v>
      </c>
    </row>
    <row r="302" spans="1:9" x14ac:dyDescent="0.25">
      <c r="A302" s="77" t="s">
        <v>31</v>
      </c>
      <c r="B302" s="7">
        <v>1846702840</v>
      </c>
      <c r="C302" s="7" t="s">
        <v>476</v>
      </c>
      <c r="D302" s="99">
        <v>36770</v>
      </c>
      <c r="E302" s="99">
        <v>42449</v>
      </c>
      <c r="F302" s="99">
        <v>41394</v>
      </c>
      <c r="G302" s="99">
        <v>49672.799999999996</v>
      </c>
      <c r="H302" s="99">
        <v>50000</v>
      </c>
      <c r="I302" s="7">
        <v>0</v>
      </c>
    </row>
    <row r="303" spans="1:9" x14ac:dyDescent="0.25">
      <c r="A303" s="77" t="s">
        <v>31</v>
      </c>
      <c r="B303" s="7">
        <v>1846710840</v>
      </c>
      <c r="C303" s="7" t="s">
        <v>234</v>
      </c>
      <c r="D303" s="99">
        <v>2076</v>
      </c>
      <c r="E303" s="99">
        <v>0</v>
      </c>
      <c r="F303" s="99">
        <v>3168</v>
      </c>
      <c r="G303" s="99">
        <v>3801.6000000000004</v>
      </c>
      <c r="H303" s="99">
        <v>5000</v>
      </c>
      <c r="I303" s="7">
        <v>0</v>
      </c>
    </row>
    <row r="304" spans="1:9" x14ac:dyDescent="0.25">
      <c r="A304" s="77" t="s">
        <v>31</v>
      </c>
      <c r="B304" s="7">
        <v>1846800430</v>
      </c>
      <c r="C304" s="7" t="s">
        <v>322</v>
      </c>
      <c r="D304" s="99">
        <v>1791.38</v>
      </c>
      <c r="E304" s="99">
        <v>0</v>
      </c>
      <c r="F304" s="99">
        <v>9537.76</v>
      </c>
      <c r="G304" s="99">
        <v>11445.312000000002</v>
      </c>
      <c r="H304" s="99">
        <v>10000</v>
      </c>
      <c r="I304" s="7">
        <v>0</v>
      </c>
    </row>
    <row r="305" spans="1:9" x14ac:dyDescent="0.25">
      <c r="A305" s="77" t="s">
        <v>31</v>
      </c>
      <c r="B305" s="7">
        <v>1846800840</v>
      </c>
      <c r="C305" s="7" t="s">
        <v>235</v>
      </c>
      <c r="D305" s="99">
        <v>0</v>
      </c>
      <c r="E305" s="99">
        <v>7120</v>
      </c>
      <c r="F305" s="99">
        <v>1846</v>
      </c>
      <c r="G305" s="99">
        <v>2215.1999999999998</v>
      </c>
      <c r="H305" s="99">
        <v>7000</v>
      </c>
      <c r="I305" s="7">
        <v>0</v>
      </c>
    </row>
    <row r="306" spans="1:9" x14ac:dyDescent="0.25">
      <c r="A306" s="77" t="s">
        <v>31</v>
      </c>
      <c r="B306" s="7">
        <v>1847100430</v>
      </c>
      <c r="C306" s="7" t="s">
        <v>322</v>
      </c>
      <c r="D306" s="99">
        <v>601.41</v>
      </c>
      <c r="E306" s="99">
        <v>1000</v>
      </c>
      <c r="F306" s="99">
        <v>758.75</v>
      </c>
      <c r="G306" s="99">
        <v>910.5</v>
      </c>
      <c r="H306" s="99">
        <v>1000</v>
      </c>
      <c r="I306" s="7">
        <v>0</v>
      </c>
    </row>
    <row r="307" spans="1:9" x14ac:dyDescent="0.25">
      <c r="A307" s="77" t="s">
        <v>31</v>
      </c>
      <c r="B307" s="7">
        <v>1847100840</v>
      </c>
      <c r="C307" s="7" t="s">
        <v>236</v>
      </c>
      <c r="D307" s="99">
        <v>16355</v>
      </c>
      <c r="E307" s="99">
        <v>23833</v>
      </c>
      <c r="F307" s="99">
        <v>0</v>
      </c>
      <c r="G307" s="99">
        <v>0</v>
      </c>
      <c r="H307" s="99">
        <v>23000</v>
      </c>
      <c r="I307" s="7">
        <v>0</v>
      </c>
    </row>
    <row r="308" spans="1:9" x14ac:dyDescent="0.25">
      <c r="A308" s="77" t="s">
        <v>31</v>
      </c>
      <c r="B308" s="7">
        <v>1847110840</v>
      </c>
      <c r="C308" s="7" t="s">
        <v>477</v>
      </c>
      <c r="D308" s="99">
        <v>0</v>
      </c>
      <c r="E308" s="99">
        <v>0</v>
      </c>
      <c r="F308" s="99">
        <v>7055</v>
      </c>
      <c r="G308" s="99">
        <v>8466</v>
      </c>
      <c r="H308" s="99">
        <v>10000</v>
      </c>
      <c r="I308" s="7">
        <v>0</v>
      </c>
    </row>
    <row r="309" spans="1:9" x14ac:dyDescent="0.25">
      <c r="A309" s="77" t="s">
        <v>31</v>
      </c>
      <c r="B309" s="7">
        <v>1847120840</v>
      </c>
      <c r="C309" s="7" t="s">
        <v>238</v>
      </c>
      <c r="D309" s="99">
        <v>366900.51</v>
      </c>
      <c r="E309" s="99">
        <v>355000</v>
      </c>
      <c r="F309" s="99">
        <v>258638</v>
      </c>
      <c r="G309" s="99">
        <v>310365.59999999998</v>
      </c>
      <c r="H309" s="99">
        <v>330000</v>
      </c>
      <c r="I309" s="7">
        <v>0</v>
      </c>
    </row>
    <row r="310" spans="1:9" x14ac:dyDescent="0.25">
      <c r="A310" s="77" t="s">
        <v>31</v>
      </c>
      <c r="B310" s="7">
        <v>1847130840</v>
      </c>
      <c r="C310" s="7" t="s">
        <v>239</v>
      </c>
      <c r="D310" s="99">
        <v>11726</v>
      </c>
      <c r="E310" s="99">
        <v>0</v>
      </c>
      <c r="F310" s="99">
        <v>4881</v>
      </c>
      <c r="G310" s="99">
        <v>5857.2000000000007</v>
      </c>
      <c r="H310" s="99">
        <v>5000</v>
      </c>
      <c r="I310" s="7">
        <v>0</v>
      </c>
    </row>
    <row r="311" spans="1:9" x14ac:dyDescent="0.25">
      <c r="A311" s="77" t="s">
        <v>31</v>
      </c>
      <c r="B311" s="7">
        <v>1847150840</v>
      </c>
      <c r="C311" s="7" t="s">
        <v>240</v>
      </c>
      <c r="D311" s="99">
        <v>0</v>
      </c>
      <c r="E311" s="99">
        <v>0</v>
      </c>
      <c r="F311" s="99">
        <v>27277</v>
      </c>
      <c r="G311" s="99">
        <v>32732.399999999998</v>
      </c>
      <c r="H311" s="99">
        <v>30000</v>
      </c>
      <c r="I311" s="7">
        <v>0</v>
      </c>
    </row>
    <row r="312" spans="1:9" x14ac:dyDescent="0.25">
      <c r="A312" s="77" t="s">
        <v>30</v>
      </c>
      <c r="B312" s="7">
        <v>1847300110</v>
      </c>
      <c r="C312" s="7" t="s">
        <v>478</v>
      </c>
      <c r="D312" s="99">
        <v>122552.63</v>
      </c>
      <c r="E312" s="99">
        <v>74669</v>
      </c>
      <c r="F312" s="99">
        <v>62287.44</v>
      </c>
      <c r="G312" s="99">
        <v>74744.928000000014</v>
      </c>
      <c r="H312" s="99"/>
      <c r="I312" s="7">
        <v>71352.661848000003</v>
      </c>
    </row>
    <row r="313" spans="1:9" x14ac:dyDescent="0.25">
      <c r="A313" s="77" t="s">
        <v>31</v>
      </c>
      <c r="B313" s="7">
        <v>1847300840</v>
      </c>
      <c r="C313" s="7" t="s">
        <v>242</v>
      </c>
      <c r="D313" s="99">
        <v>21612</v>
      </c>
      <c r="E313" s="99">
        <v>27145</v>
      </c>
      <c r="F313" s="99">
        <v>0</v>
      </c>
      <c r="G313" s="99">
        <v>0</v>
      </c>
      <c r="H313" s="99">
        <v>27000</v>
      </c>
      <c r="I313" s="7">
        <v>0</v>
      </c>
    </row>
    <row r="314" spans="1:9" x14ac:dyDescent="0.25">
      <c r="A314" s="77" t="s">
        <v>31</v>
      </c>
      <c r="B314" s="7">
        <v>1847310840</v>
      </c>
      <c r="C314" s="7" t="s">
        <v>479</v>
      </c>
      <c r="D314" s="99">
        <v>58613</v>
      </c>
      <c r="E314" s="99">
        <v>36903</v>
      </c>
      <c r="F314" s="99">
        <v>22591</v>
      </c>
      <c r="G314" s="99">
        <v>27109.199999999997</v>
      </c>
      <c r="H314" s="99">
        <v>30000</v>
      </c>
      <c r="I314" s="7">
        <v>0</v>
      </c>
    </row>
    <row r="315" spans="1:9" x14ac:dyDescent="0.25">
      <c r="A315" s="77" t="s">
        <v>31</v>
      </c>
      <c r="B315" s="7">
        <v>1847330780</v>
      </c>
      <c r="C315" s="7" t="s">
        <v>480</v>
      </c>
      <c r="D315" s="99">
        <v>0</v>
      </c>
      <c r="E315" s="99">
        <v>45000</v>
      </c>
      <c r="F315" s="99">
        <v>13500</v>
      </c>
      <c r="G315" s="99">
        <v>16200</v>
      </c>
      <c r="H315" s="99">
        <v>30000</v>
      </c>
      <c r="I315" s="7">
        <v>0</v>
      </c>
    </row>
    <row r="316" spans="1:9" x14ac:dyDescent="0.25">
      <c r="A316" s="77" t="s">
        <v>31</v>
      </c>
      <c r="B316" s="7">
        <v>1847330840</v>
      </c>
      <c r="C316" s="7" t="s">
        <v>245</v>
      </c>
      <c r="D316" s="99">
        <v>0</v>
      </c>
      <c r="E316" s="99">
        <v>0</v>
      </c>
      <c r="F316" s="99">
        <v>11472</v>
      </c>
      <c r="G316" s="99">
        <v>13766.400000000001</v>
      </c>
      <c r="H316" s="99">
        <v>15000</v>
      </c>
      <c r="I316" s="7">
        <v>0</v>
      </c>
    </row>
    <row r="317" spans="1:9" x14ac:dyDescent="0.25">
      <c r="A317" s="77" t="s">
        <v>30</v>
      </c>
      <c r="B317" s="7">
        <v>1847500110</v>
      </c>
      <c r="C317" s="7" t="s">
        <v>481</v>
      </c>
      <c r="D317" s="99">
        <v>17778.14</v>
      </c>
      <c r="E317" s="99">
        <v>71047</v>
      </c>
      <c r="F317" s="99">
        <v>46245.06</v>
      </c>
      <c r="G317" s="99">
        <v>55494.071999999993</v>
      </c>
      <c r="H317" s="99"/>
      <c r="I317" s="7">
        <v>173479.58799861948</v>
      </c>
    </row>
    <row r="318" spans="1:9" x14ac:dyDescent="0.25">
      <c r="A318" s="77" t="s">
        <v>31</v>
      </c>
      <c r="B318" s="7">
        <v>1847600810</v>
      </c>
      <c r="C318" s="7" t="s">
        <v>482</v>
      </c>
      <c r="D318" s="99">
        <v>55000</v>
      </c>
      <c r="E318" s="99">
        <v>55000</v>
      </c>
      <c r="F318" s="99">
        <v>55000</v>
      </c>
      <c r="G318" s="99">
        <v>66000</v>
      </c>
      <c r="H318" s="99">
        <v>66000</v>
      </c>
      <c r="I318" s="7">
        <v>0</v>
      </c>
    </row>
    <row r="319" spans="1:9" x14ac:dyDescent="0.25">
      <c r="A319" s="77" t="s">
        <v>31</v>
      </c>
      <c r="B319" s="7">
        <v>1848500780</v>
      </c>
      <c r="C319" s="7" t="s">
        <v>483</v>
      </c>
      <c r="D319" s="99">
        <v>167596.4</v>
      </c>
      <c r="E319" s="99">
        <v>544335</v>
      </c>
      <c r="F319" s="99">
        <v>1701</v>
      </c>
      <c r="G319" s="99">
        <v>2041.1999999999998</v>
      </c>
      <c r="H319" s="99">
        <v>250000</v>
      </c>
      <c r="I319" s="7">
        <v>0</v>
      </c>
    </row>
    <row r="320" spans="1:9" x14ac:dyDescent="0.25">
      <c r="A320" s="77" t="s">
        <v>31</v>
      </c>
      <c r="B320" s="7">
        <v>1849000840</v>
      </c>
      <c r="C320" s="7" t="s">
        <v>251</v>
      </c>
      <c r="D320" s="99">
        <v>1539</v>
      </c>
      <c r="E320" s="99">
        <v>0</v>
      </c>
      <c r="F320" s="99">
        <v>3128</v>
      </c>
      <c r="G320" s="99">
        <v>3753.6000000000004</v>
      </c>
      <c r="H320" s="99">
        <v>5000</v>
      </c>
      <c r="I320" s="7">
        <v>0</v>
      </c>
    </row>
    <row r="321" spans="1:10" x14ac:dyDescent="0.25">
      <c r="A321" s="77" t="s">
        <v>31</v>
      </c>
      <c r="B321" s="7">
        <v>1849000980</v>
      </c>
      <c r="C321" s="7" t="s">
        <v>431</v>
      </c>
      <c r="D321" s="99">
        <v>8400</v>
      </c>
      <c r="E321" s="99">
        <v>50000</v>
      </c>
      <c r="F321" s="99">
        <v>28441.5</v>
      </c>
      <c r="G321" s="99">
        <v>34129.800000000003</v>
      </c>
      <c r="H321" s="99">
        <v>40000</v>
      </c>
      <c r="I321" s="7">
        <v>0</v>
      </c>
    </row>
    <row r="322" spans="1:10" x14ac:dyDescent="0.25">
      <c r="A322" s="77" t="s">
        <v>25</v>
      </c>
      <c r="B322" s="7">
        <v>1853000430</v>
      </c>
      <c r="C322" s="7" t="s">
        <v>322</v>
      </c>
      <c r="D322" s="99">
        <v>105652.59</v>
      </c>
      <c r="E322" s="99">
        <v>107500</v>
      </c>
      <c r="F322" s="99">
        <v>74136.02</v>
      </c>
      <c r="G322" s="99">
        <v>88963.224000000017</v>
      </c>
      <c r="H322" s="99">
        <v>107000</v>
      </c>
      <c r="I322" s="7">
        <v>0</v>
      </c>
    </row>
    <row r="323" spans="1:10" x14ac:dyDescent="0.25">
      <c r="A323" s="77" t="s">
        <v>25</v>
      </c>
      <c r="B323" s="7">
        <v>1859000780</v>
      </c>
      <c r="C323" s="7" t="s">
        <v>484</v>
      </c>
      <c r="D323" s="99">
        <v>21012.41</v>
      </c>
      <c r="E323" s="99">
        <v>84000</v>
      </c>
      <c r="F323" s="99">
        <v>10600</v>
      </c>
      <c r="G323" s="99">
        <v>12720</v>
      </c>
      <c r="H323" s="99">
        <v>40000</v>
      </c>
      <c r="I323" s="7">
        <v>0</v>
      </c>
    </row>
    <row r="324" spans="1:10" x14ac:dyDescent="0.25">
      <c r="A324" s="77" t="s">
        <v>24</v>
      </c>
      <c r="B324" s="7">
        <v>1913000110</v>
      </c>
      <c r="C324" s="7" t="s">
        <v>485</v>
      </c>
      <c r="D324" s="99">
        <v>185511.24</v>
      </c>
      <c r="E324" s="99">
        <v>188178</v>
      </c>
      <c r="F324" s="99">
        <v>166079.73000000001</v>
      </c>
      <c r="G324" s="99">
        <v>199295.67600000004</v>
      </c>
      <c r="H324" s="99"/>
      <c r="I324" s="7">
        <v>191730.99137400003</v>
      </c>
    </row>
    <row r="325" spans="1:10" x14ac:dyDescent="0.25">
      <c r="A325" s="77" t="s">
        <v>25</v>
      </c>
      <c r="B325" s="7">
        <v>1913200430</v>
      </c>
      <c r="C325" s="7" t="s">
        <v>322</v>
      </c>
      <c r="D325" s="99">
        <v>208.34</v>
      </c>
      <c r="E325" s="99">
        <v>400</v>
      </c>
      <c r="F325" s="99">
        <v>135.66999999999999</v>
      </c>
      <c r="G325" s="99">
        <v>162.80399999999997</v>
      </c>
      <c r="H325" s="99">
        <v>1500</v>
      </c>
      <c r="I325" s="7">
        <v>0</v>
      </c>
    </row>
    <row r="326" spans="1:10" x14ac:dyDescent="0.25">
      <c r="A326" s="77" t="s">
        <v>25</v>
      </c>
      <c r="B326" s="7">
        <v>1931300910</v>
      </c>
      <c r="C326" s="7" t="s">
        <v>486</v>
      </c>
      <c r="D326" s="99">
        <v>100000</v>
      </c>
      <c r="E326" s="99">
        <v>0</v>
      </c>
      <c r="F326" s="99">
        <v>0</v>
      </c>
      <c r="G326" s="99">
        <v>0</v>
      </c>
      <c r="H326" s="99">
        <v>0</v>
      </c>
      <c r="I326" s="7">
        <v>0</v>
      </c>
    </row>
    <row r="327" spans="1:10" x14ac:dyDescent="0.25">
      <c r="A327" s="77" t="s">
        <v>24</v>
      </c>
      <c r="B327" s="7">
        <v>1990000310</v>
      </c>
      <c r="C327" s="7" t="s">
        <v>487</v>
      </c>
      <c r="D327" s="99">
        <v>4333143</v>
      </c>
      <c r="E327" s="99">
        <v>4019679</v>
      </c>
      <c r="F327" s="99">
        <v>3301205.49</v>
      </c>
      <c r="G327" s="99">
        <v>3961446.588</v>
      </c>
      <c r="H327" s="99"/>
      <c r="I327" s="7">
        <v>4016755.0848360001</v>
      </c>
    </row>
    <row r="328" spans="1:10" x14ac:dyDescent="0.25">
      <c r="A328" s="77" t="s">
        <v>37</v>
      </c>
      <c r="B328" s="7">
        <v>1993000980</v>
      </c>
      <c r="C328" s="7" t="s">
        <v>488</v>
      </c>
      <c r="D328" s="99">
        <v>2901405.34</v>
      </c>
      <c r="E328" s="99">
        <v>300000</v>
      </c>
      <c r="F328" s="99">
        <v>160352.87</v>
      </c>
      <c r="G328" s="99">
        <v>192423.44400000002</v>
      </c>
      <c r="H328" s="99">
        <v>300000</v>
      </c>
      <c r="I328" s="7">
        <v>0</v>
      </c>
    </row>
    <row r="329" spans="1:10" x14ac:dyDescent="0.25">
      <c r="A329" s="77" t="s">
        <v>37</v>
      </c>
      <c r="B329" s="7">
        <v>1994000980</v>
      </c>
      <c r="C329" s="7" t="s">
        <v>489</v>
      </c>
      <c r="D329" s="99">
        <v>1356141.57</v>
      </c>
      <c r="E329" s="99">
        <v>1500000</v>
      </c>
      <c r="F329" s="99">
        <v>709869.87</v>
      </c>
      <c r="G329" s="99">
        <v>2251843.844</v>
      </c>
      <c r="H329" s="99">
        <v>550000</v>
      </c>
      <c r="I329" s="7">
        <v>0</v>
      </c>
    </row>
    <row r="330" spans="1:10" x14ac:dyDescent="0.25">
      <c r="A330" s="77" t="s">
        <v>18</v>
      </c>
      <c r="B330" s="7">
        <v>1995000860</v>
      </c>
      <c r="C330" s="7" t="s">
        <v>18</v>
      </c>
      <c r="D330" s="99">
        <v>5255648</v>
      </c>
      <c r="E330" s="99">
        <v>5500000</v>
      </c>
      <c r="F330" s="99">
        <v>0</v>
      </c>
      <c r="G330" s="99">
        <v>0</v>
      </c>
      <c r="H330" s="99">
        <v>5500000</v>
      </c>
      <c r="I330" s="7">
        <v>0</v>
      </c>
    </row>
    <row r="331" spans="1:10" x14ac:dyDescent="0.25">
      <c r="A331" s="77" t="s">
        <v>25</v>
      </c>
      <c r="B331" s="7">
        <v>1996000980</v>
      </c>
      <c r="C331" s="7" t="s">
        <v>490</v>
      </c>
      <c r="D331" s="99">
        <v>1975265.75</v>
      </c>
      <c r="E331" s="99">
        <v>600000</v>
      </c>
      <c r="F331" s="99">
        <v>33930</v>
      </c>
      <c r="G331" s="99">
        <v>40716</v>
      </c>
      <c r="H331" s="99">
        <v>0</v>
      </c>
      <c r="I331" s="7">
        <v>0</v>
      </c>
    </row>
    <row r="332" spans="1:10" x14ac:dyDescent="0.25">
      <c r="A332" s="77" t="s">
        <v>41</v>
      </c>
      <c r="B332" s="7"/>
      <c r="C332" s="7" t="s">
        <v>41</v>
      </c>
      <c r="D332" s="99">
        <v>0</v>
      </c>
      <c r="E332" s="99">
        <v>0</v>
      </c>
      <c r="F332" s="99">
        <v>0</v>
      </c>
      <c r="G332" s="99">
        <v>0</v>
      </c>
      <c r="H332" s="99">
        <v>1750000</v>
      </c>
      <c r="I332" s="7">
        <v>0</v>
      </c>
    </row>
    <row r="333" spans="1:10" x14ac:dyDescent="0.25">
      <c r="A333" s="77" t="s">
        <v>25</v>
      </c>
      <c r="B333" s="7">
        <v>1999000990</v>
      </c>
      <c r="C333" s="7" t="s">
        <v>491</v>
      </c>
      <c r="D333" s="99">
        <v>9742073.5199999996</v>
      </c>
      <c r="E333" s="99">
        <v>0</v>
      </c>
      <c r="F333" s="99">
        <v>0</v>
      </c>
      <c r="G333" s="99">
        <v>0</v>
      </c>
      <c r="H333" s="99">
        <v>0</v>
      </c>
      <c r="I333" s="7">
        <v>0</v>
      </c>
    </row>
    <row r="334" spans="1:10" s="109" customFormat="1" x14ac:dyDescent="0.25">
      <c r="A334" s="77" t="s">
        <v>25</v>
      </c>
      <c r="B334" s="107"/>
      <c r="C334" s="107" t="s">
        <v>492</v>
      </c>
      <c r="D334" s="108">
        <v>0</v>
      </c>
      <c r="E334" s="108">
        <v>0</v>
      </c>
      <c r="F334" s="108">
        <v>0</v>
      </c>
      <c r="G334" s="108">
        <v>0</v>
      </c>
      <c r="H334" s="108">
        <v>400000</v>
      </c>
      <c r="I334" s="7">
        <v>0</v>
      </c>
      <c r="J334" s="109" t="s">
        <v>505</v>
      </c>
    </row>
    <row r="335" spans="1:10" x14ac:dyDescent="0.25">
      <c r="D335" s="101">
        <v>0</v>
      </c>
    </row>
    <row r="336" spans="1:10" x14ac:dyDescent="0.25">
      <c r="C336" s="7" t="s">
        <v>266</v>
      </c>
      <c r="D336" s="99">
        <f t="shared" ref="D336:H336" si="0">SUM(D2:D335)</f>
        <v>101528855.18000002</v>
      </c>
      <c r="E336" s="99">
        <f t="shared" si="0"/>
        <v>85047554</v>
      </c>
      <c r="F336" s="99">
        <f t="shared" si="0"/>
        <v>60876949.599999994</v>
      </c>
      <c r="G336" s="99">
        <f t="shared" si="0"/>
        <v>74374311.25333333</v>
      </c>
      <c r="H336" s="99">
        <f t="shared" si="0"/>
        <v>43761750</v>
      </c>
      <c r="I336" s="99">
        <v>43352958.493821308</v>
      </c>
    </row>
  </sheetData>
  <autoFilter ref="A1:J336" xr:uid="{00000000-0009-0000-0000-000003000000}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5:F12"/>
  <sheetViews>
    <sheetView rightToLeft="1" workbookViewId="0">
      <selection activeCell="F7" sqref="F7:F9"/>
    </sheetView>
  </sheetViews>
  <sheetFormatPr defaultRowHeight="15" x14ac:dyDescent="0.25"/>
  <cols>
    <col min="3" max="3" width="10.85546875" bestFit="1" customWidth="1"/>
    <col min="4" max="4" width="17.42578125" bestFit="1" customWidth="1"/>
    <col min="6" max="6" width="12.42578125" style="90" bestFit="1" customWidth="1"/>
  </cols>
  <sheetData>
    <row r="5" spans="3:6" x14ac:dyDescent="0.25">
      <c r="C5" s="126" t="s">
        <v>497</v>
      </c>
      <c r="D5" s="126"/>
      <c r="E5" s="126"/>
    </row>
    <row r="7" spans="3:6" x14ac:dyDescent="0.25">
      <c r="C7" s="7">
        <v>1824000810</v>
      </c>
      <c r="D7" s="7" t="s">
        <v>435</v>
      </c>
      <c r="E7" s="7"/>
      <c r="F7" s="91"/>
    </row>
    <row r="8" spans="3:6" x14ac:dyDescent="0.25">
      <c r="C8" s="7">
        <v>1829100830</v>
      </c>
      <c r="D8" s="7" t="s">
        <v>447</v>
      </c>
      <c r="E8" s="7"/>
      <c r="F8" s="91"/>
    </row>
    <row r="9" spans="3:6" x14ac:dyDescent="0.25">
      <c r="C9" s="7"/>
      <c r="D9" s="7" t="s">
        <v>492</v>
      </c>
      <c r="E9" s="7"/>
      <c r="F9" s="91"/>
    </row>
    <row r="10" spans="3:6" x14ac:dyDescent="0.25">
      <c r="C10" s="7"/>
      <c r="D10" s="7" t="s">
        <v>498</v>
      </c>
      <c r="E10" s="7"/>
      <c r="F10" s="91">
        <v>1000000</v>
      </c>
    </row>
    <row r="12" spans="3:6" x14ac:dyDescent="0.25">
      <c r="D12" s="7" t="s">
        <v>266</v>
      </c>
      <c r="E12" s="7"/>
      <c r="F12" s="91">
        <f>SUM(F7:F11)</f>
        <v>1000000</v>
      </c>
    </row>
  </sheetData>
  <mergeCells count="1"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גיליון2</vt:lpstr>
      <vt:lpstr>טבלה 1-תקציב רגיל</vt:lpstr>
      <vt:lpstr>הכנסות - תקציב 2018</vt:lpstr>
      <vt:lpstr>הוצאות - תקציב 2018</vt:lpstr>
      <vt:lpstr>הוצאות מותנות - תקציב 2018</vt:lpstr>
      <vt:lpstr>'טבלה 1-תקציב רגיל'!Print_Area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</dc:creator>
  <cp:lastModifiedBy>gai zomer</cp:lastModifiedBy>
  <cp:lastPrinted>2017-12-20T13:24:26Z</cp:lastPrinted>
  <dcterms:created xsi:type="dcterms:W3CDTF">2017-12-18T12:56:29Z</dcterms:created>
  <dcterms:modified xsi:type="dcterms:W3CDTF">2020-04-01T16:22:09Z</dcterms:modified>
</cp:coreProperties>
</file>