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2590" windowHeight="620" firstSheet="1" activeTab="1"/>
  </bookViews>
  <sheets>
    <sheet name="דצמבר 2021 גירסה ישנה" sheetId="7" state="hidden" r:id="rId1"/>
    <sheet name="יולי 2022" sheetId="9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8" i="9" l="1"/>
  <c r="V6" i="9" l="1"/>
  <c r="W6" i="9" s="1"/>
  <c r="U6" i="9"/>
  <c r="V5" i="9"/>
  <c r="U5" i="9"/>
  <c r="V4" i="9"/>
  <c r="U4" i="9"/>
  <c r="V3" i="9"/>
  <c r="U3" i="9"/>
  <c r="V2" i="9"/>
  <c r="U2" i="9"/>
  <c r="L41" i="9"/>
  <c r="C61" i="9"/>
  <c r="C41" i="9"/>
  <c r="D40" i="9"/>
  <c r="C60" i="9"/>
  <c r="C40" i="9"/>
  <c r="C17" i="9"/>
  <c r="L40" i="9"/>
  <c r="M40" i="9"/>
  <c r="M17" i="9"/>
  <c r="L17" i="9"/>
  <c r="D35" i="9" l="1"/>
  <c r="M30" i="9" l="1"/>
  <c r="M8" i="9" l="1"/>
  <c r="D12" i="9" l="1"/>
  <c r="D60" i="9" l="1"/>
  <c r="H22" i="9" l="1"/>
  <c r="H21" i="9"/>
  <c r="W4" i="9" l="1"/>
  <c r="W5" i="9"/>
  <c r="W3" i="9"/>
  <c r="W2" i="9"/>
  <c r="D17" i="9" l="1"/>
  <c r="L18" i="9" l="1"/>
  <c r="I38" i="7" l="1"/>
  <c r="B38" i="7"/>
  <c r="C35" i="7"/>
  <c r="J28" i="7"/>
  <c r="C28" i="7"/>
  <c r="C27" i="7"/>
  <c r="C38" i="7" s="1"/>
  <c r="B39" i="7" s="1"/>
  <c r="J23" i="7"/>
  <c r="J38" i="7" s="1"/>
  <c r="I39" i="7" s="1"/>
  <c r="I18" i="7"/>
  <c r="C18" i="7"/>
  <c r="B19" i="7" s="1"/>
  <c r="B18" i="7"/>
  <c r="J15" i="7"/>
  <c r="C15" i="7"/>
  <c r="C11" i="7"/>
  <c r="J9" i="7"/>
  <c r="J7" i="7"/>
  <c r="J5" i="7"/>
  <c r="J18" i="7" s="1"/>
  <c r="I19" i="7" s="1"/>
</calcChain>
</file>

<file path=xl/sharedStrings.xml><?xml version="1.0" encoding="utf-8"?>
<sst xmlns="http://schemas.openxmlformats.org/spreadsheetml/2006/main" count="569" uniqueCount="190">
  <si>
    <t>שופרסל</t>
  </si>
  <si>
    <t>רמי לוי</t>
  </si>
  <si>
    <t>ויקטורי</t>
  </si>
  <si>
    <t>יינות ביתן</t>
  </si>
  <si>
    <t>פסטה (אסם)</t>
  </si>
  <si>
    <t>אורז (סוגת)</t>
  </si>
  <si>
    <t>ירקות קפואים (סנפרוסט)</t>
  </si>
  <si>
    <t>סלט חומוס (אחלה)</t>
  </si>
  <si>
    <t>גבינה צהובה (תנובה)</t>
  </si>
  <si>
    <t>רבייעית טונה (סטארקיסט)</t>
  </si>
  <si>
    <t>שמן זית (יד מרדכי)</t>
  </si>
  <si>
    <t>פתיתים (אסם)</t>
  </si>
  <si>
    <t>שימורי עגבניות (יכין)</t>
  </si>
  <si>
    <t>סוכר (סוגת)</t>
  </si>
  <si>
    <t>פסטרמה (זוגלובק)</t>
  </si>
  <si>
    <t>מידה</t>
  </si>
  <si>
    <t>שם מותג הזול</t>
  </si>
  <si>
    <t>מחיר מותג מוביל</t>
  </si>
  <si>
    <t>מחיר מותג זול</t>
  </si>
  <si>
    <t>הערות</t>
  </si>
  <si>
    <t>מוטלו</t>
  </si>
  <si>
    <t>1 ק"ג</t>
  </si>
  <si>
    <t>500 גרם</t>
  </si>
  <si>
    <t>1 ליטר</t>
  </si>
  <si>
    <t>וילי פוד</t>
  </si>
  <si>
    <t>160 גרם כפול 4</t>
  </si>
  <si>
    <t>750 מ"ל</t>
  </si>
  <si>
    <t>800 גרם</t>
  </si>
  <si>
    <t>שמן קנולה (עץ הזית)</t>
  </si>
  <si>
    <t>330 גרם</t>
  </si>
  <si>
    <t>תנובה</t>
  </si>
  <si>
    <t>סוגת</t>
  </si>
  <si>
    <t>אחלה</t>
  </si>
  <si>
    <t>אין מוצר יותר זול מהמותג המוביל</t>
  </si>
  <si>
    <t>מיה</t>
  </si>
  <si>
    <t>פרסי קלאסי</t>
  </si>
  <si>
    <t>יורו צ'יז</t>
  </si>
  <si>
    <t>הטונה</t>
  </si>
  <si>
    <t>ארץ הגליל</t>
  </si>
  <si>
    <t>פריניר</t>
  </si>
  <si>
    <t>מרוסקות</t>
  </si>
  <si>
    <t>מילומור</t>
  </si>
  <si>
    <t>אין אותו מוצר ממותג אחר</t>
  </si>
  <si>
    <t>טירת צבי</t>
  </si>
  <si>
    <t>פילטונה</t>
  </si>
  <si>
    <t>טל</t>
  </si>
  <si>
    <t>אין מוצר זול יותר מהמותג המוביל</t>
  </si>
  <si>
    <t>400 גרם</t>
  </si>
  <si>
    <t>יכין</t>
  </si>
  <si>
    <t>סוגת בצנצנת, רמי לוי בשקית (משפיע על המחיר משמעותית)</t>
  </si>
  <si>
    <t>מלח בשקית ולא בצנצנת, אין מוצר זול יותר מהמותג המוביל</t>
  </si>
  <si>
    <t>אין מוצר זול יותר מהמותג המוביל, סוגת בשקית</t>
  </si>
  <si>
    <t>פרי הגליל</t>
  </si>
  <si>
    <t>סה"כ 640 גרם</t>
  </si>
  <si>
    <t>סהכ</t>
  </si>
  <si>
    <t>הפרש</t>
  </si>
  <si>
    <t xml:space="preserve"> </t>
  </si>
  <si>
    <t>כמה יקר יותר הסל עם המותג המוביל בהשוואה לסל הזול באחוזים</t>
  </si>
  <si>
    <t>אסלי</t>
  </si>
  <si>
    <t>מרק עוף 400 גרם (אסם)</t>
  </si>
  <si>
    <t>4 ליטר</t>
  </si>
  <si>
    <t>מרכך כביסה (סנו מקסימה)</t>
  </si>
  <si>
    <t>טאצ'</t>
  </si>
  <si>
    <t>חלב (תנובה)</t>
  </si>
  <si>
    <t>קפה נמס (טסטר צ'ויס)</t>
  </si>
  <si>
    <t>200 גרם</t>
  </si>
  <si>
    <t>רמי לוי נורמל מ300 גרם ל330 גרם</t>
  </si>
  <si>
    <t>מלח (מלח הארץ)</t>
  </si>
  <si>
    <t>מלח הארץ</t>
  </si>
  <si>
    <t>3 אחוז, קרטון. אין מוצר יותר זול מהמותג המוביל</t>
  </si>
  <si>
    <t>פיטונה נורמל מ158 ל160 גרם</t>
  </si>
  <si>
    <t>קפה ראד נס קפה מחירו 18.9, אך הוא מאותו מותק של טסטר צ'ויס</t>
  </si>
  <si>
    <t>עלית</t>
  </si>
  <si>
    <t>סנפרוסט</t>
  </si>
  <si>
    <t>רמי לוי נורמל מ700 גרם ל1 ק"ג</t>
  </si>
  <si>
    <t>3 אחוז, קרטון</t>
  </si>
  <si>
    <t>מעדנייה</t>
  </si>
  <si>
    <t>הגבינה בקופסה רכה, רמי לוי נורמל מ200 ג' ל400 ג'</t>
  </si>
  <si>
    <t>שמן צמחי</t>
  </si>
  <si>
    <t>רמי לוי נורמל מ1 ליטר ל750 מ"ל</t>
  </si>
  <si>
    <t>גם במקרה של מבצע יעלה אסם 6 ₪</t>
  </si>
  <si>
    <t>250 גרם</t>
  </si>
  <si>
    <t>שופרסל נורמל מ200 ל250 גרם</t>
  </si>
  <si>
    <t>אין שמן קנולה של עץ הזית ברמי לוי אז השוותי למילומור</t>
  </si>
  <si>
    <t>שופרסל נורמל מ300 ל330 גרם</t>
  </si>
  <si>
    <t>אפונה ירוקה מוקפאת</t>
  </si>
  <si>
    <t>אפונת גינה מוקפאת</t>
  </si>
  <si>
    <t>אסם</t>
  </si>
  <si>
    <t>לה פסטה</t>
  </si>
  <si>
    <t>לה פסטה נורמל מ400 ל500 גרם</t>
  </si>
  <si>
    <t>יורו צ'יז נורמל מ400 ל-200 גרם. קופסאות</t>
  </si>
  <si>
    <t>176 גרם כפול 4</t>
  </si>
  <si>
    <t>הטונה נורמל מ140 ל-176 גרם</t>
  </si>
  <si>
    <t>בית השיטה</t>
  </si>
  <si>
    <t>טעמן</t>
  </si>
  <si>
    <t>מרוסקות עם בצל. לא היה מרוסקות קלסאי למותג של טל. מרסקות קלאסי ומרסוקות עם בצל אצל יכין הינם אותו מחיר</t>
  </si>
  <si>
    <t>טירת צבי נורמל מ140 ל-176 גרם. יש לשים לב שלאחר המבצע טירת צבי תהיה יותר יקרה מזוגלובוק</t>
  </si>
  <si>
    <t>הוד לבן</t>
  </si>
  <si>
    <t>100 גרם</t>
  </si>
  <si>
    <t>הושוו פסטרמות ברביקיו, היו הרבה שעלו 6.63 ובחרתי שם של אחת מהן אקראית</t>
  </si>
  <si>
    <t>אפונת גינה מוקפאת אין מוצר זול יותר מהמותג המוביל</t>
  </si>
  <si>
    <t>גבינה צהובה (תנובה-עמק) ארוז</t>
  </si>
  <si>
    <t>רבייעית טונה בשמן (סטארקיסט)</t>
  </si>
  <si>
    <t>ירקות קפואים, שעועית ירוקה חתוכה (סנפרוסט)</t>
  </si>
  <si>
    <t>אורז פרסי (סוגת)</t>
  </si>
  <si>
    <t>תה (ויסוצקי)</t>
  </si>
  <si>
    <t>100 שקיקים</t>
  </si>
  <si>
    <t>ליפטון</t>
  </si>
  <si>
    <t>סלמי איטלקי ארוז</t>
  </si>
  <si>
    <t>300 גרם</t>
  </si>
  <si>
    <t>יחיעם</t>
  </si>
  <si>
    <t>סוד</t>
  </si>
  <si>
    <t>סלמי איטלקי ארוז(זוגלובק)</t>
  </si>
  <si>
    <t>הערה: האתר של ויקטורי  לא יודע למצוא לפי ברקודים.</t>
  </si>
  <si>
    <t>ברקוד יש לעמוד על התא כדי לראות את הברקוד כולו</t>
  </si>
  <si>
    <t>מזוכך</t>
  </si>
  <si>
    <t>גם ארומה שמנים עלה 29.9</t>
  </si>
  <si>
    <t>עץ הזית כתוב מועשר בנוגדי חמצון ובשופרסל לא</t>
  </si>
  <si>
    <t>150 גרם</t>
  </si>
  <si>
    <t>160 גרם כפול 4 לפני סינון!!!</t>
  </si>
  <si>
    <t>160 גרם כפול 4 לפני סינון!!</t>
  </si>
  <si>
    <t>סלמי איטלקי ארוז (זוגלובק)</t>
  </si>
  <si>
    <t>של עץ הזית מועשר בנוגדי חמצון ורמי לוי לא.</t>
  </si>
  <si>
    <t>השוואה של סלמי איטלקי מהמותג המוביל לסלמי קוניאק במותג הזול</t>
  </si>
  <si>
    <t>סלמי איטלקי (זוגלובק)</t>
  </si>
  <si>
    <t>עלות סל יקר</t>
  </si>
  <si>
    <t>עלות סל זול</t>
  </si>
  <si>
    <t>הפרש באחוזים</t>
  </si>
  <si>
    <t>חצי חינם</t>
  </si>
  <si>
    <t>רוטב עגבניות מרוכז (יכין)</t>
  </si>
  <si>
    <t>240 גרם</t>
  </si>
  <si>
    <t>תבליני מימון</t>
  </si>
  <si>
    <t>המוצר של שופרסל הוא 260 גרם ולכן בוצע נרמול למחיר</t>
  </si>
  <si>
    <t>ברקוד אחר לסנו מקסימה: 7290000288642</t>
  </si>
  <si>
    <t>מחיר של המותג הזול בהנחה- 9.9</t>
  </si>
  <si>
    <t>שקדיה</t>
  </si>
  <si>
    <t>לא מצאתי מוצר מקביל</t>
  </si>
  <si>
    <t>גבינה צהובה של עמק היא 28% והגבינה צהובה של ריץ' היא 27%</t>
  </si>
  <si>
    <t>ריץ'</t>
  </si>
  <si>
    <t>ויליפוד</t>
  </si>
  <si>
    <t>סטארקיסט במבצע 22 ₪ והויליפוד במבצע 19.9 ₪</t>
  </si>
  <si>
    <t>יד מרדכי במבצע 29.9</t>
  </si>
  <si>
    <t>זיתא</t>
  </si>
  <si>
    <t>BROLIO</t>
  </si>
  <si>
    <t>שינתי ל -400 גרם, מחיר אחרי מבצע של אחלה 11 ₪</t>
  </si>
  <si>
    <t>החלפתי ברקוד</t>
  </si>
  <si>
    <t>עמק</t>
  </si>
  <si>
    <t>וילינגר</t>
  </si>
  <si>
    <t>480 גרם</t>
  </si>
  <si>
    <t>עשיתי נרמול לטונה של ויולנגר</t>
  </si>
  <si>
    <t xml:space="preserve">לקחתי את המחיר של יד מרדכי מCHP </t>
  </si>
  <si>
    <t>הפתיתים של רמי לוי עם קמח מלא</t>
  </si>
  <si>
    <t>תה ירוק ויסוצקי לעומת תה שחור של ליפטון</t>
  </si>
  <si>
    <t>לקחתי אתץ המחיר של יכיו מCHP</t>
  </si>
  <si>
    <t>לקחתי את המחיר של סנפורסט מchp</t>
  </si>
  <si>
    <t>שינתי ברקוד לסנו מקסימה</t>
  </si>
  <si>
    <t>מחיר מבצע של סוגת 4.9 ₪</t>
  </si>
  <si>
    <t>טירת הצבי</t>
  </si>
  <si>
    <t>מחיר לאחר מבצע של זוגלובק וטירת הצבי 25.9 ₪</t>
  </si>
  <si>
    <t>פוסידון</t>
  </si>
  <si>
    <t xml:space="preserve">הברקוד של פוסידון נלקח מCHP </t>
  </si>
  <si>
    <t>אוליבה</t>
  </si>
  <si>
    <t>מחיר לאחר מבצע של אוליבה 27.9 ₪</t>
  </si>
  <si>
    <t>מחיר לאחר מבצע 24.9 ₪</t>
  </si>
  <si>
    <t>מחיר לאחר מבצע של פרי הגליל 9.9 ₪</t>
  </si>
  <si>
    <t>קנור</t>
  </si>
  <si>
    <t>יד מרדכי במבצע 26.9</t>
  </si>
  <si>
    <t>ג'השאן</t>
  </si>
  <si>
    <t>Bahar</t>
  </si>
  <si>
    <t>טרה</t>
  </si>
  <si>
    <t>המארז של טרה הוא 500 גרם אז בוצע נרמול (במבצע 19.9)</t>
  </si>
  <si>
    <t>לא מצאתי תחליף</t>
  </si>
  <si>
    <t>אין תחליף</t>
  </si>
  <si>
    <t>אין תחליף זול יותר</t>
  </si>
  <si>
    <t>טל וטרי</t>
  </si>
  <si>
    <t>ויסוצקי</t>
  </si>
  <si>
    <t xml:space="preserve"> מחיר מבצע של קנור הוא 11.9</t>
  </si>
  <si>
    <t>שמן קנולה של עץ הזית במבצע 14.9, הברקוד של BROLIO נלקח מ- CHP</t>
  </si>
  <si>
    <t>בוצע נרמול לפריניר שהוא 260 גרם</t>
  </si>
  <si>
    <t>לא מוכרים סנפרוסט שעועית ירוקה חתוכה בויקטורי אונליין, המחיר נלקח מ- CHP מסניפי סיטי ת"א</t>
  </si>
  <si>
    <t>הברקוד של טאצ' נלקח מ- CHP</t>
  </si>
  <si>
    <t>תה ויסוצקי טעם מעודן 100 שקיקים, 100 גרם. מותג זול- תה אנגלי 100 שקיקים, 200 גרם</t>
  </si>
  <si>
    <t>תה אחמד</t>
  </si>
  <si>
    <t>זוגולובק</t>
  </si>
  <si>
    <t>ארבלה </t>
  </si>
  <si>
    <t>גבינת גאודה פרוסות 28% של יורו ציז'</t>
  </si>
  <si>
    <t>יורו ציז' מחלבות אירופה</t>
  </si>
  <si>
    <t>אין ברקוד על האריזה ולא ב- CHP</t>
  </si>
  <si>
    <t>הברקוד מ- CHP</t>
  </si>
  <si>
    <t>המחיר של סנפרוסט נלקח מ- CHP מביתן מרקט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</si>
</sst>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 &quot;₪&quot;\ * #,##0.00_ ;_ &quot;₪&quot;\ * \-#,##0.00_ ;_ &quot;₪&quot;\ * &quot;-&quot;??_ ;_ @_ "/>
    <numFmt numFmtId="164" formatCode="_ [$₪-40D]\ * #,##0.0_ ;_ [$₪-40D]\ * \-#,##0.0_ ;_ [$₪-40D]\ * &quot;-&quot;??_ ;_ @_ "/>
    <numFmt numFmtId="165" formatCode="_ [$₪-40D]\ * #,##0.00_ ;_ [$₪-40D]\ * \-#,##0.00_ ;_ [$₪-40D]\ * &quot;-&quot;??_ ;_ @_ "/>
  </numFmts>
  <fonts count="7">
    <font>
      <sz val="11"/>
      <color theme="1"/>
      <name val="Arial"/>
      <family val="2"/>
      <scheme val="minor"/>
    </font>
    <font>
      <b/>
      <sz val="11"/>
      <color theme="0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8"/>
      <color rgb="FF333333"/>
      <name val="Arial"/>
      <family val="2"/>
      <scheme val="minor"/>
    </font>
    <font>
      <sz val="12"/>
      <color rgb="FF2F416E"/>
      <name val="Opensanshebrew-bold-webfont"/>
    </font>
    <font>
      <sz val="11"/>
      <color theme="0"/>
      <name val="Arial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-0.249977111117893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 readingOrder="2"/>
    </xf>
    <xf numFmtId="0" fontId="0" fillId="5" borderId="7" xfId="0" applyFill="1" applyBorder="1" applyAlignment="1">
      <alignment horizontal="center" vertical="center" readingOrder="2"/>
    </xf>
    <xf numFmtId="0" fontId="0" fillId="5" borderId="9" xfId="0" applyFill="1" applyBorder="1" applyAlignment="1">
      <alignment horizontal="center" vertical="center"/>
    </xf>
    <xf numFmtId="0" fontId="0" fillId="5" borderId="10" xfId="0" applyFill="1" applyBorder="1" applyAlignment="1">
      <alignment horizontal="center" vertical="center" readingOrder="2"/>
    </xf>
    <xf numFmtId="0" fontId="0" fillId="5" borderId="4" xfId="0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 readingOrder="2"/>
    </xf>
    <xf numFmtId="0" fontId="0" fillId="5" borderId="5" xfId="0" applyFill="1" applyBorder="1" applyAlignment="1">
      <alignment horizontal="center" vertical="center" readingOrder="2"/>
    </xf>
    <xf numFmtId="0" fontId="0" fillId="4" borderId="2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164" fontId="0" fillId="5" borderId="3" xfId="0" applyNumberFormat="1" applyFill="1" applyBorder="1" applyAlignment="1">
      <alignment horizontal="center" vertical="center"/>
    </xf>
    <xf numFmtId="164" fontId="0" fillId="5" borderId="4" xfId="0" applyNumberFormat="1" applyFill="1" applyBorder="1" applyAlignment="1">
      <alignment horizontal="center" vertical="center"/>
    </xf>
    <xf numFmtId="164" fontId="0" fillId="5" borderId="6" xfId="0" applyNumberFormat="1" applyFill="1" applyBorder="1" applyAlignment="1">
      <alignment horizontal="center" vertical="center"/>
    </xf>
    <xf numFmtId="164" fontId="0" fillId="5" borderId="1" xfId="0" applyNumberFormat="1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 readingOrder="2"/>
    </xf>
    <xf numFmtId="164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0" fillId="5" borderId="3" xfId="0" applyNumberFormat="1" applyFont="1" applyFill="1" applyBorder="1" applyAlignment="1">
      <alignment horizontal="center" vertical="center"/>
    </xf>
    <xf numFmtId="164" fontId="0" fillId="5" borderId="4" xfId="0" applyNumberFormat="1" applyFont="1" applyFill="1" applyBorder="1" applyAlignment="1">
      <alignment horizontal="center" vertical="center"/>
    </xf>
    <xf numFmtId="0" fontId="0" fillId="5" borderId="4" xfId="0" applyFont="1" applyFill="1" applyBorder="1" applyAlignment="1">
      <alignment horizontal="center" vertical="center"/>
    </xf>
    <xf numFmtId="0" fontId="0" fillId="5" borderId="4" xfId="0" applyFont="1" applyFill="1" applyBorder="1" applyAlignment="1">
      <alignment horizontal="center" vertical="center" readingOrder="2"/>
    </xf>
    <xf numFmtId="0" fontId="0" fillId="5" borderId="7" xfId="0" applyFont="1" applyFill="1" applyBorder="1" applyAlignment="1">
      <alignment horizontal="center" vertical="center" readingOrder="2"/>
    </xf>
    <xf numFmtId="164" fontId="0" fillId="5" borderId="6" xfId="0" applyNumberFormat="1" applyFont="1" applyFill="1" applyBorder="1" applyAlignment="1">
      <alignment horizontal="center" vertical="center"/>
    </xf>
    <xf numFmtId="164" fontId="0" fillId="5" borderId="1" xfId="0" applyNumberFormat="1" applyFont="1" applyFill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 readingOrder="2"/>
    </xf>
    <xf numFmtId="0" fontId="0" fillId="5" borderId="7" xfId="0" applyFont="1" applyFill="1" applyBorder="1" applyAlignment="1">
      <alignment horizontal="center" vertical="center" wrapText="1" readingOrder="2"/>
    </xf>
    <xf numFmtId="164" fontId="0" fillId="5" borderId="8" xfId="0" applyNumberFormat="1" applyFont="1" applyFill="1" applyBorder="1" applyAlignment="1">
      <alignment horizontal="center" vertical="center"/>
    </xf>
    <xf numFmtId="0" fontId="0" fillId="5" borderId="9" xfId="0" applyFont="1" applyFill="1" applyBorder="1" applyAlignment="1">
      <alignment horizontal="center" vertical="center"/>
    </xf>
    <xf numFmtId="0" fontId="0" fillId="5" borderId="9" xfId="0" applyFont="1" applyFill="1" applyBorder="1" applyAlignment="1">
      <alignment horizontal="center" vertical="center" readingOrder="2"/>
    </xf>
    <xf numFmtId="0" fontId="0" fillId="5" borderId="10" xfId="0" applyFont="1" applyFill="1" applyBorder="1" applyAlignment="1">
      <alignment horizontal="center" vertical="center" readingOrder="2"/>
    </xf>
    <xf numFmtId="165" fontId="0" fillId="5" borderId="1" xfId="0" applyNumberFormat="1" applyFill="1" applyBorder="1" applyAlignment="1">
      <alignment horizontal="center" vertical="center"/>
    </xf>
    <xf numFmtId="44" fontId="0" fillId="5" borderId="8" xfId="1" applyFont="1" applyFill="1" applyBorder="1" applyAlignment="1">
      <alignment horizontal="center" vertical="center"/>
    </xf>
    <xf numFmtId="44" fontId="0" fillId="5" borderId="9" xfId="1" applyFont="1" applyFill="1" applyBorder="1" applyAlignment="1">
      <alignment horizontal="center" vertical="center"/>
    </xf>
    <xf numFmtId="164" fontId="0" fillId="0" borderId="0" xfId="0" applyNumberFormat="1"/>
    <xf numFmtId="0" fontId="0" fillId="3" borderId="0" xfId="0" applyFill="1" applyBorder="1" applyAlignment="1">
      <alignment horizontal="center" vertical="center"/>
    </xf>
    <xf numFmtId="9" fontId="0" fillId="0" borderId="0" xfId="2" applyFont="1"/>
    <xf numFmtId="9" fontId="0" fillId="0" borderId="0" xfId="0" applyNumberFormat="1" applyAlignment="1">
      <alignment horizontal="center" vertical="center"/>
    </xf>
    <xf numFmtId="165" fontId="0" fillId="0" borderId="0" xfId="0" applyNumberFormat="1"/>
    <xf numFmtId="44" fontId="0" fillId="5" borderId="6" xfId="0" applyNumberFormat="1" applyFill="1" applyBorder="1" applyAlignment="1">
      <alignment horizontal="right" vertical="center"/>
    </xf>
    <xf numFmtId="44" fontId="0" fillId="5" borderId="1" xfId="0" applyNumberFormat="1" applyFill="1" applyBorder="1" applyAlignment="1">
      <alignment horizontal="right" vertical="center"/>
    </xf>
    <xf numFmtId="44" fontId="0" fillId="5" borderId="8" xfId="0" applyNumberFormat="1" applyFill="1" applyBorder="1" applyAlignment="1">
      <alignment horizontal="right" vertical="center"/>
    </xf>
    <xf numFmtId="44" fontId="0" fillId="5" borderId="9" xfId="0" applyNumberFormat="1" applyFill="1" applyBorder="1" applyAlignment="1">
      <alignment horizontal="right" vertical="center"/>
    </xf>
    <xf numFmtId="44" fontId="0" fillId="5" borderId="6" xfId="1" applyFont="1" applyFill="1" applyBorder="1" applyAlignment="1">
      <alignment horizontal="center" vertical="center"/>
    </xf>
    <xf numFmtId="44" fontId="0" fillId="5" borderId="1" xfId="1" applyFont="1" applyFill="1" applyBorder="1" applyAlignment="1">
      <alignment horizontal="center" vertical="center"/>
    </xf>
    <xf numFmtId="164" fontId="0" fillId="5" borderId="8" xfId="0" applyNumberFormat="1" applyFill="1" applyBorder="1" applyAlignment="1">
      <alignment horizontal="center" vertical="center"/>
    </xf>
    <xf numFmtId="164" fontId="0" fillId="5" borderId="9" xfId="0" applyNumberFormat="1" applyFill="1" applyBorder="1" applyAlignment="1">
      <alignment horizontal="center" vertical="center"/>
    </xf>
    <xf numFmtId="9" fontId="0" fillId="0" borderId="0" xfId="2" applyNumberFormat="1" applyFont="1"/>
    <xf numFmtId="0" fontId="3" fillId="4" borderId="2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0" fillId="0" borderId="0" xfId="0" applyFill="1" applyBorder="1" applyAlignment="1">
      <alignment horizontal="right" vertical="center" readingOrder="2"/>
    </xf>
    <xf numFmtId="0" fontId="0" fillId="0" borderId="0" xfId="0" applyFill="1"/>
    <xf numFmtId="0" fontId="5" fillId="0" borderId="0" xfId="0" applyFont="1"/>
    <xf numFmtId="0" fontId="0" fillId="4" borderId="1" xfId="0" applyFill="1" applyBorder="1"/>
    <xf numFmtId="9" fontId="0" fillId="5" borderId="1" xfId="0" applyNumberFormat="1" applyFill="1" applyBorder="1"/>
    <xf numFmtId="0" fontId="6" fillId="6" borderId="0" xfId="0" applyFont="1" applyFill="1"/>
    <xf numFmtId="0" fontId="1" fillId="6" borderId="1" xfId="0" applyFont="1" applyFill="1" applyBorder="1"/>
    <xf numFmtId="1" fontId="0" fillId="3" borderId="15" xfId="0" applyNumberFormat="1" applyFill="1" applyBorder="1" applyAlignment="1">
      <alignment horizontal="center" vertical="center"/>
    </xf>
    <xf numFmtId="1" fontId="0" fillId="5" borderId="4" xfId="0" applyNumberFormat="1" applyFill="1" applyBorder="1" applyAlignment="1">
      <alignment horizontal="center" vertical="center" readingOrder="2"/>
    </xf>
    <xf numFmtId="1" fontId="0" fillId="5" borderId="1" xfId="0" applyNumberFormat="1" applyFill="1" applyBorder="1" applyAlignment="1">
      <alignment horizontal="center" vertical="center"/>
    </xf>
    <xf numFmtId="1" fontId="0" fillId="5" borderId="13" xfId="0" applyNumberFormat="1" applyFill="1" applyBorder="1" applyAlignment="1">
      <alignment horizontal="center" vertical="center"/>
    </xf>
    <xf numFmtId="1" fontId="0" fillId="3" borderId="1" xfId="0" applyNumberFormat="1" applyFill="1" applyBorder="1" applyAlignment="1">
      <alignment horizontal="center" vertical="center"/>
    </xf>
    <xf numFmtId="1" fontId="0" fillId="3" borderId="13" xfId="0" applyNumberFormat="1" applyFill="1" applyBorder="1" applyAlignment="1">
      <alignment horizontal="center" vertical="center"/>
    </xf>
    <xf numFmtId="0" fontId="0" fillId="4" borderId="16" xfId="0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 vertical="center"/>
    </xf>
    <xf numFmtId="1" fontId="0" fillId="3" borderId="17" xfId="0" applyNumberFormat="1" applyFill="1" applyBorder="1" applyAlignment="1">
      <alignment horizontal="center" vertical="center"/>
    </xf>
    <xf numFmtId="165" fontId="0" fillId="5" borderId="4" xfId="0" applyNumberFormat="1" applyFill="1" applyBorder="1" applyAlignment="1">
      <alignment horizontal="center" vertical="center"/>
    </xf>
    <xf numFmtId="1" fontId="0" fillId="5" borderId="4" xfId="0" applyNumberFormat="1" applyFill="1" applyBorder="1" applyAlignment="1">
      <alignment horizontal="center" vertical="center"/>
    </xf>
    <xf numFmtId="0" fontId="0" fillId="5" borderId="5" xfId="0" applyFont="1" applyFill="1" applyBorder="1" applyAlignment="1">
      <alignment horizontal="center" vertical="center" readingOrder="2"/>
    </xf>
    <xf numFmtId="0" fontId="0" fillId="5" borderId="7" xfId="0" applyFont="1" applyFill="1" applyBorder="1" applyAlignment="1">
      <alignment horizontal="center" vertical="center"/>
    </xf>
    <xf numFmtId="1" fontId="0" fillId="3" borderId="18" xfId="0" applyNumberFormat="1" applyFill="1" applyBorder="1" applyAlignment="1">
      <alignment horizontal="center" vertical="center"/>
    </xf>
    <xf numFmtId="1" fontId="0" fillId="5" borderId="9" xfId="0" applyNumberFormat="1" applyFill="1" applyBorder="1" applyAlignment="1">
      <alignment horizontal="center" vertical="center"/>
    </xf>
    <xf numFmtId="0" fontId="1" fillId="6" borderId="3" xfId="0" applyFont="1" applyFill="1" applyBorder="1" applyAlignment="1">
      <alignment horizontal="center" vertical="center"/>
    </xf>
    <xf numFmtId="0" fontId="1" fillId="6" borderId="4" xfId="0" applyFont="1" applyFill="1" applyBorder="1" applyAlignment="1">
      <alignment horizontal="center" vertical="center"/>
    </xf>
    <xf numFmtId="0" fontId="1" fillId="6" borderId="11" xfId="0" applyFont="1" applyFill="1" applyBorder="1" applyAlignment="1">
      <alignment horizontal="center" vertical="center"/>
    </xf>
    <xf numFmtId="0" fontId="1" fillId="6" borderId="14" xfId="0" applyFont="1" applyFill="1" applyBorder="1" applyAlignment="1">
      <alignment horizontal="center" vertical="center"/>
    </xf>
  </cellXfs>
  <cellStyles count="3">
    <cellStyle name="Currency" xfId="1" builtinId="4"/>
    <cellStyle name="Normal" xfId="0" builtinId="0"/>
    <cellStyle name="Percent" xfId="2" builtinId="5"/>
  </cellStyles>
  <dxfs count="2">
    <dxf>
      <fill>
        <patternFill>
          <bgColor rgb="FF00B0F0"/>
        </patternFill>
      </fill>
    </dxf>
    <dxf>
      <fill>
        <patternFill>
          <bgColor rgb="FF00B0F0"/>
        </patternFill>
      </fill>
    </dxf>
  </dxfs>
  <tableStyles count="3" defaultTableStyle="TableStyleMedium2" defaultPivotStyle="PivotStyleLight16">
    <tableStyle name="סגנון טבלה 1" pivot="0" count="1">
      <tableStyleElement type="firstRowStripe" dxfId="1"/>
    </tableStyle>
    <tableStyle name="סגנון טבלה 2" pivot="0" count="0"/>
    <tableStyle name="סגנון טבלה 3" pivot="0" count="1"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rightToLeft="1" zoomScale="70" zoomScaleNormal="70" workbookViewId="0">
      <selection activeCell="C43" sqref="C43"/>
    </sheetView>
  </sheetViews>
  <sheetFormatPr defaultColWidth="9" defaultRowHeight="14"/>
  <cols>
    <col min="1" max="1" width="19.83203125" style="1" bestFit="1" customWidth="1"/>
    <col min="2" max="2" width="12.75" style="1" bestFit="1" customWidth="1"/>
    <col min="3" max="3" width="11" style="1" bestFit="1" customWidth="1"/>
    <col min="4" max="4" width="10.83203125" style="1" bestFit="1" customWidth="1"/>
    <col min="5" max="5" width="12.33203125" style="1" bestFit="1" customWidth="1"/>
    <col min="6" max="6" width="49" style="1" bestFit="1" customWidth="1"/>
    <col min="7" max="7" width="12.75" style="1" customWidth="1"/>
    <col min="8" max="8" width="19.83203125" style="1" bestFit="1" customWidth="1"/>
    <col min="9" max="9" width="12.75" style="1" bestFit="1" customWidth="1"/>
    <col min="10" max="10" width="11" style="1" bestFit="1" customWidth="1"/>
    <col min="11" max="11" width="10.83203125" style="1" bestFit="1" customWidth="1"/>
    <col min="12" max="12" width="12.33203125" style="1" bestFit="1" customWidth="1"/>
    <col min="13" max="13" width="58.83203125" style="1" bestFit="1" customWidth="1"/>
    <col min="14" max="15" width="12.75" style="1" customWidth="1"/>
    <col min="16" max="16" width="27.25" style="1" bestFit="1" customWidth="1"/>
    <col min="17" max="16384" width="9" style="1"/>
  </cols>
  <sheetData>
    <row r="1" spans="1:13" ht="14.5" thickBot="1">
      <c r="A1" s="76" t="s">
        <v>0</v>
      </c>
      <c r="B1" s="77"/>
      <c r="C1" s="77"/>
      <c r="D1" s="77"/>
      <c r="E1" s="77"/>
      <c r="F1" s="78"/>
      <c r="H1" s="76" t="s">
        <v>1</v>
      </c>
      <c r="I1" s="77"/>
      <c r="J1" s="77"/>
      <c r="K1" s="77"/>
      <c r="L1" s="77"/>
      <c r="M1" s="78"/>
    </row>
    <row r="2" spans="1:13" ht="14.5" thickBot="1">
      <c r="A2" s="11"/>
      <c r="B2" s="10" t="s">
        <v>17</v>
      </c>
      <c r="C2" s="10" t="s">
        <v>18</v>
      </c>
      <c r="D2" s="10" t="s">
        <v>16</v>
      </c>
      <c r="E2" s="10" t="s">
        <v>15</v>
      </c>
      <c r="F2" s="10" t="s">
        <v>19</v>
      </c>
      <c r="H2" s="11"/>
      <c r="I2" s="10" t="s">
        <v>17</v>
      </c>
      <c r="J2" s="10" t="s">
        <v>18</v>
      </c>
      <c r="K2" s="10" t="s">
        <v>16</v>
      </c>
      <c r="L2" s="10" t="s">
        <v>15</v>
      </c>
      <c r="M2" s="10" t="s">
        <v>19</v>
      </c>
    </row>
    <row r="3" spans="1:13" ht="14.5" thickBot="1">
      <c r="A3" s="12" t="s">
        <v>4</v>
      </c>
      <c r="B3" s="13">
        <v>5.9</v>
      </c>
      <c r="C3" s="14">
        <v>3.9</v>
      </c>
      <c r="D3" s="7" t="s">
        <v>20</v>
      </c>
      <c r="E3" s="8" t="s">
        <v>22</v>
      </c>
      <c r="F3" s="9"/>
      <c r="H3" s="12" t="s">
        <v>4</v>
      </c>
      <c r="I3" s="13">
        <v>6.1</v>
      </c>
      <c r="J3" s="14">
        <v>3.2</v>
      </c>
      <c r="K3" s="7" t="s">
        <v>1</v>
      </c>
      <c r="L3" s="8" t="s">
        <v>22</v>
      </c>
      <c r="M3" s="9"/>
    </row>
    <row r="4" spans="1:13" ht="14.5" thickBot="1">
      <c r="A4" s="12" t="s">
        <v>5</v>
      </c>
      <c r="B4" s="15">
        <v>9.9</v>
      </c>
      <c r="C4" s="16">
        <v>7.5</v>
      </c>
      <c r="D4" s="2" t="s">
        <v>0</v>
      </c>
      <c r="E4" s="3" t="s">
        <v>21</v>
      </c>
      <c r="F4" s="4" t="s">
        <v>35</v>
      </c>
      <c r="H4" s="12" t="s">
        <v>5</v>
      </c>
      <c r="I4" s="15">
        <v>6.7</v>
      </c>
      <c r="J4" s="16">
        <v>6.7</v>
      </c>
      <c r="K4" s="2" t="s">
        <v>31</v>
      </c>
      <c r="L4" s="3" t="s">
        <v>21</v>
      </c>
      <c r="M4" s="4" t="s">
        <v>46</v>
      </c>
    </row>
    <row r="5" spans="1:13" ht="14.5" thickBot="1">
      <c r="A5" s="12" t="s">
        <v>7</v>
      </c>
      <c r="B5" s="15">
        <v>13.9</v>
      </c>
      <c r="C5" s="16">
        <v>12.9</v>
      </c>
      <c r="D5" s="2" t="s">
        <v>0</v>
      </c>
      <c r="E5" s="3" t="s">
        <v>21</v>
      </c>
      <c r="F5" s="4"/>
      <c r="H5" s="12" t="s">
        <v>7</v>
      </c>
      <c r="I5" s="15">
        <v>13.9</v>
      </c>
      <c r="J5" s="16">
        <f>7.9*(1/0.7)</f>
        <v>11.285714285714286</v>
      </c>
      <c r="K5" s="2" t="s">
        <v>1</v>
      </c>
      <c r="L5" s="3" t="s">
        <v>21</v>
      </c>
      <c r="M5" s="4" t="s">
        <v>74</v>
      </c>
    </row>
    <row r="6" spans="1:13" ht="14.5" thickBot="1">
      <c r="A6" s="12" t="s">
        <v>63</v>
      </c>
      <c r="B6" s="15">
        <v>5.94</v>
      </c>
      <c r="C6" s="16">
        <v>5.7</v>
      </c>
      <c r="D6" s="2" t="s">
        <v>0</v>
      </c>
      <c r="E6" s="3" t="s">
        <v>23</v>
      </c>
      <c r="F6" s="4" t="s">
        <v>75</v>
      </c>
      <c r="H6" s="12" t="s">
        <v>63</v>
      </c>
      <c r="I6" s="15">
        <v>5.9</v>
      </c>
      <c r="J6" s="16">
        <v>5.9</v>
      </c>
      <c r="K6" s="2" t="s">
        <v>30</v>
      </c>
      <c r="L6" s="3" t="s">
        <v>23</v>
      </c>
      <c r="M6" s="4" t="s">
        <v>46</v>
      </c>
    </row>
    <row r="7" spans="1:13" ht="14.5" thickBot="1">
      <c r="A7" s="12" t="s">
        <v>8</v>
      </c>
      <c r="B7" s="15">
        <v>42.7</v>
      </c>
      <c r="C7" s="16">
        <v>29</v>
      </c>
      <c r="D7" s="2" t="s">
        <v>0</v>
      </c>
      <c r="E7" s="3" t="s">
        <v>21</v>
      </c>
      <c r="F7" s="4" t="s">
        <v>76</v>
      </c>
      <c r="H7" s="12" t="s">
        <v>8</v>
      </c>
      <c r="I7" s="15">
        <v>15.8</v>
      </c>
      <c r="J7" s="16">
        <f>6.6*2</f>
        <v>13.2</v>
      </c>
      <c r="K7" s="2" t="s">
        <v>1</v>
      </c>
      <c r="L7" s="3" t="s">
        <v>47</v>
      </c>
      <c r="M7" s="4" t="s">
        <v>77</v>
      </c>
    </row>
    <row r="8" spans="1:13" ht="14.5" thickBot="1">
      <c r="A8" s="12" t="s">
        <v>9</v>
      </c>
      <c r="B8" s="15">
        <v>24.9</v>
      </c>
      <c r="C8" s="16">
        <v>19.899999999999999</v>
      </c>
      <c r="D8" s="2" t="s">
        <v>24</v>
      </c>
      <c r="E8" s="3" t="s">
        <v>25</v>
      </c>
      <c r="F8" s="4" t="s">
        <v>78</v>
      </c>
      <c r="H8" s="12" t="s">
        <v>9</v>
      </c>
      <c r="I8" s="15">
        <v>20</v>
      </c>
      <c r="J8" s="34">
        <v>18.8</v>
      </c>
      <c r="K8" s="2" t="s">
        <v>24</v>
      </c>
      <c r="L8" s="3" t="s">
        <v>25</v>
      </c>
      <c r="M8" s="4" t="s">
        <v>53</v>
      </c>
    </row>
    <row r="9" spans="1:13" ht="14.5" thickBot="1">
      <c r="A9" s="12" t="s">
        <v>10</v>
      </c>
      <c r="B9" s="15">
        <v>33.9</v>
      </c>
      <c r="C9" s="16">
        <v>25</v>
      </c>
      <c r="D9" s="2" t="s">
        <v>0</v>
      </c>
      <c r="E9" s="3" t="s">
        <v>26</v>
      </c>
      <c r="F9" s="4"/>
      <c r="H9" s="12" t="s">
        <v>10</v>
      </c>
      <c r="I9" s="15">
        <v>32</v>
      </c>
      <c r="J9" s="16">
        <f>29.9*(750/1000)</f>
        <v>22.424999999999997</v>
      </c>
      <c r="K9" s="2" t="s">
        <v>1</v>
      </c>
      <c r="L9" s="3" t="s">
        <v>26</v>
      </c>
      <c r="M9" s="4" t="s">
        <v>79</v>
      </c>
    </row>
    <row r="10" spans="1:13" ht="14.5" thickBot="1">
      <c r="A10" s="12" t="s">
        <v>11</v>
      </c>
      <c r="B10" s="15">
        <v>6.9</v>
      </c>
      <c r="C10" s="16">
        <v>4.5</v>
      </c>
      <c r="D10" s="2" t="s">
        <v>0</v>
      </c>
      <c r="E10" s="3" t="s">
        <v>22</v>
      </c>
      <c r="F10" s="4" t="s">
        <v>80</v>
      </c>
      <c r="H10" s="12" t="s">
        <v>11</v>
      </c>
      <c r="I10" s="15">
        <v>6</v>
      </c>
      <c r="J10" s="16">
        <v>3.9</v>
      </c>
      <c r="K10" s="2" t="s">
        <v>1</v>
      </c>
      <c r="L10" s="3" t="s">
        <v>22</v>
      </c>
      <c r="M10" s="4"/>
    </row>
    <row r="11" spans="1:13" ht="14.5" thickBot="1">
      <c r="A11" s="12" t="s">
        <v>64</v>
      </c>
      <c r="B11" s="15">
        <v>29.9</v>
      </c>
      <c r="C11" s="16">
        <f>13.9*(250/200)</f>
        <v>17.375</v>
      </c>
      <c r="D11" s="2" t="s">
        <v>0</v>
      </c>
      <c r="E11" s="3" t="s">
        <v>81</v>
      </c>
      <c r="F11" s="4" t="s">
        <v>82</v>
      </c>
      <c r="H11" s="12" t="s">
        <v>64</v>
      </c>
      <c r="I11" s="15">
        <v>29.9</v>
      </c>
      <c r="J11" s="16">
        <v>14.9</v>
      </c>
      <c r="K11" s="2" t="s">
        <v>1</v>
      </c>
      <c r="L11" s="3" t="s">
        <v>65</v>
      </c>
      <c r="M11" s="4"/>
    </row>
    <row r="12" spans="1:13" ht="14.5" thickBot="1">
      <c r="A12" s="12" t="s">
        <v>12</v>
      </c>
      <c r="B12" s="15">
        <v>7.9</v>
      </c>
      <c r="C12" s="16">
        <v>5.9</v>
      </c>
      <c r="D12" s="2" t="s">
        <v>0</v>
      </c>
      <c r="E12" s="3" t="s">
        <v>27</v>
      </c>
      <c r="F12" s="4"/>
      <c r="H12" s="12" t="s">
        <v>12</v>
      </c>
      <c r="I12" s="15">
        <v>7.8</v>
      </c>
      <c r="J12" s="15">
        <v>7.8</v>
      </c>
      <c r="K12" s="2" t="s">
        <v>48</v>
      </c>
      <c r="L12" s="3" t="s">
        <v>27</v>
      </c>
      <c r="M12" s="4" t="s">
        <v>46</v>
      </c>
    </row>
    <row r="13" spans="1:13" ht="14.5" thickBot="1">
      <c r="A13" s="12" t="s">
        <v>28</v>
      </c>
      <c r="B13" s="15">
        <v>13.8</v>
      </c>
      <c r="C13" s="16">
        <v>8.9</v>
      </c>
      <c r="D13" s="2" t="s">
        <v>0</v>
      </c>
      <c r="E13" s="3" t="s">
        <v>23</v>
      </c>
      <c r="F13" s="4"/>
      <c r="H13" s="12" t="s">
        <v>28</v>
      </c>
      <c r="I13" s="15">
        <v>9.9</v>
      </c>
      <c r="J13" s="16">
        <v>8.9</v>
      </c>
      <c r="K13" s="2" t="s">
        <v>1</v>
      </c>
      <c r="L13" s="3" t="s">
        <v>23</v>
      </c>
      <c r="M13" s="4" t="s">
        <v>83</v>
      </c>
    </row>
    <row r="14" spans="1:13" ht="14.5" thickBot="1">
      <c r="A14" s="12" t="s">
        <v>13</v>
      </c>
      <c r="B14" s="15">
        <v>7.9</v>
      </c>
      <c r="C14" s="16">
        <v>4.5</v>
      </c>
      <c r="D14" s="2" t="s">
        <v>0</v>
      </c>
      <c r="E14" s="3" t="s">
        <v>21</v>
      </c>
      <c r="F14" s="4"/>
      <c r="H14" s="12" t="s">
        <v>13</v>
      </c>
      <c r="I14" s="15">
        <v>7.9</v>
      </c>
      <c r="J14" s="16">
        <v>3.9</v>
      </c>
      <c r="K14" s="2" t="s">
        <v>1</v>
      </c>
      <c r="L14" s="3" t="s">
        <v>21</v>
      </c>
      <c r="M14" s="4" t="s">
        <v>49</v>
      </c>
    </row>
    <row r="15" spans="1:13" ht="14.5" thickBot="1">
      <c r="A15" s="12" t="s">
        <v>14</v>
      </c>
      <c r="B15" s="15">
        <v>18.899999999999999</v>
      </c>
      <c r="C15" s="16">
        <f>18.9*(330/300)</f>
        <v>20.79</v>
      </c>
      <c r="D15" s="2" t="s">
        <v>0</v>
      </c>
      <c r="E15" s="3" t="s">
        <v>29</v>
      </c>
      <c r="F15" s="4" t="s">
        <v>84</v>
      </c>
      <c r="H15" s="12" t="s">
        <v>14</v>
      </c>
      <c r="I15" s="42">
        <v>26.9</v>
      </c>
      <c r="J15" s="43">
        <f>21.9*1.1</f>
        <v>24.09</v>
      </c>
      <c r="K15" s="2" t="s">
        <v>1</v>
      </c>
      <c r="L15" s="3" t="s">
        <v>29</v>
      </c>
      <c r="M15" s="4" t="s">
        <v>66</v>
      </c>
    </row>
    <row r="16" spans="1:13" ht="14.5" thickBot="1">
      <c r="A16" s="12" t="s">
        <v>6</v>
      </c>
      <c r="B16" s="15">
        <v>17.899999999999999</v>
      </c>
      <c r="C16" s="16">
        <v>11.9</v>
      </c>
      <c r="D16" s="2" t="s">
        <v>0</v>
      </c>
      <c r="E16" s="3" t="s">
        <v>27</v>
      </c>
      <c r="F16" s="4" t="s">
        <v>85</v>
      </c>
      <c r="H16" s="12" t="s">
        <v>6</v>
      </c>
      <c r="I16" s="42">
        <v>12</v>
      </c>
      <c r="J16" s="43">
        <v>8.6</v>
      </c>
      <c r="K16" s="2" t="s">
        <v>1</v>
      </c>
      <c r="L16" s="3" t="s">
        <v>27</v>
      </c>
      <c r="M16" s="4" t="s">
        <v>86</v>
      </c>
    </row>
    <row r="17" spans="1:13" ht="14.5" thickBot="1">
      <c r="A17" s="12" t="s">
        <v>67</v>
      </c>
      <c r="B17" s="48">
        <v>5</v>
      </c>
      <c r="C17" s="49">
        <v>1.8</v>
      </c>
      <c r="D17" s="5" t="s">
        <v>0</v>
      </c>
      <c r="E17" s="17" t="s">
        <v>21</v>
      </c>
      <c r="F17" s="6"/>
      <c r="H17" s="12" t="s">
        <v>67</v>
      </c>
      <c r="I17" s="44">
        <v>1.7</v>
      </c>
      <c r="J17" s="45">
        <v>1.7</v>
      </c>
      <c r="K17" s="5" t="s">
        <v>68</v>
      </c>
      <c r="L17" s="17" t="s">
        <v>21</v>
      </c>
      <c r="M17" s="6" t="s">
        <v>50</v>
      </c>
    </row>
    <row r="18" spans="1:13">
      <c r="A18" s="1" t="s">
        <v>54</v>
      </c>
      <c r="B18" s="18">
        <f>SUM(B3:B17)</f>
        <v>245.34000000000006</v>
      </c>
      <c r="C18" s="18">
        <f>SUM(C3:C17)</f>
        <v>179.56500000000003</v>
      </c>
      <c r="E18" s="19"/>
      <c r="I18" s="18">
        <f>SUM(I3:I17)</f>
        <v>202.50000000000003</v>
      </c>
      <c r="J18" s="18">
        <f>SUM(J3:J17)</f>
        <v>155.30071428571429</v>
      </c>
    </row>
    <row r="19" spans="1:13">
      <c r="A19" s="1" t="s">
        <v>55</v>
      </c>
      <c r="B19" s="19">
        <f>C18/B18</f>
        <v>0.73190266568843232</v>
      </c>
      <c r="I19" s="19">
        <f>J18/I18</f>
        <v>0.76691710758377418</v>
      </c>
    </row>
    <row r="20" spans="1:13" ht="14.5" thickBot="1"/>
    <row r="21" spans="1:13" ht="14.5" thickBot="1">
      <c r="A21" s="76" t="s">
        <v>2</v>
      </c>
      <c r="B21" s="77"/>
      <c r="C21" s="77"/>
      <c r="D21" s="77"/>
      <c r="E21" s="77"/>
      <c r="F21" s="78"/>
      <c r="H21" s="76" t="s">
        <v>3</v>
      </c>
      <c r="I21" s="77"/>
      <c r="J21" s="77"/>
      <c r="K21" s="77"/>
      <c r="L21" s="77"/>
      <c r="M21" s="78"/>
    </row>
    <row r="22" spans="1:13" ht="14.5" thickBot="1">
      <c r="A22" s="11"/>
      <c r="B22" s="10" t="s">
        <v>17</v>
      </c>
      <c r="C22" s="10" t="s">
        <v>18</v>
      </c>
      <c r="D22" s="10" t="s">
        <v>16</v>
      </c>
      <c r="E22" s="10" t="s">
        <v>15</v>
      </c>
      <c r="F22" s="10" t="s">
        <v>19</v>
      </c>
      <c r="H22" s="11"/>
      <c r="I22" s="10" t="s">
        <v>17</v>
      </c>
      <c r="J22" s="10" t="s">
        <v>18</v>
      </c>
      <c r="K22" s="10" t="s">
        <v>16</v>
      </c>
      <c r="L22" s="10" t="s">
        <v>15</v>
      </c>
      <c r="M22" s="10" t="s">
        <v>19</v>
      </c>
    </row>
    <row r="23" spans="1:13" ht="14.5" thickBot="1">
      <c r="A23" s="12" t="s">
        <v>4</v>
      </c>
      <c r="B23" s="20">
        <v>5.9</v>
      </c>
      <c r="C23" s="20">
        <v>5.9</v>
      </c>
      <c r="D23" s="22" t="s">
        <v>87</v>
      </c>
      <c r="E23" s="23" t="s">
        <v>22</v>
      </c>
      <c r="F23" s="24" t="s">
        <v>33</v>
      </c>
      <c r="H23" s="12" t="s">
        <v>4</v>
      </c>
      <c r="I23" s="20">
        <v>5.7</v>
      </c>
      <c r="J23" s="21">
        <f>3*500/400</f>
        <v>3.75</v>
      </c>
      <c r="K23" s="22" t="s">
        <v>88</v>
      </c>
      <c r="L23" s="23" t="s">
        <v>22</v>
      </c>
      <c r="M23" s="24" t="s">
        <v>89</v>
      </c>
    </row>
    <row r="24" spans="1:13" ht="14.5" thickBot="1">
      <c r="A24" s="12" t="s">
        <v>5</v>
      </c>
      <c r="B24" s="25">
        <v>9.9</v>
      </c>
      <c r="C24" s="26">
        <v>7.9</v>
      </c>
      <c r="D24" s="27" t="s">
        <v>34</v>
      </c>
      <c r="E24" s="28" t="s">
        <v>21</v>
      </c>
      <c r="F24" s="24" t="s">
        <v>35</v>
      </c>
      <c r="H24" s="12" t="s">
        <v>5</v>
      </c>
      <c r="I24" s="25">
        <v>9.9</v>
      </c>
      <c r="J24" s="26">
        <v>7.9</v>
      </c>
      <c r="K24" s="27" t="s">
        <v>34</v>
      </c>
      <c r="L24" s="28" t="s">
        <v>21</v>
      </c>
      <c r="M24" s="24"/>
    </row>
    <row r="25" spans="1:13" ht="14.5" thickBot="1">
      <c r="A25" s="12" t="s">
        <v>7</v>
      </c>
      <c r="B25" s="25">
        <v>13.9</v>
      </c>
      <c r="C25" s="25">
        <v>13.9</v>
      </c>
      <c r="D25" s="27" t="s">
        <v>32</v>
      </c>
      <c r="E25" s="28" t="s">
        <v>21</v>
      </c>
      <c r="F25" s="24" t="s">
        <v>33</v>
      </c>
      <c r="H25" s="12" t="s">
        <v>7</v>
      </c>
      <c r="I25" s="25">
        <v>13.8</v>
      </c>
      <c r="J25" s="25">
        <v>13.8</v>
      </c>
      <c r="K25" s="27" t="s">
        <v>32</v>
      </c>
      <c r="L25" s="28" t="s">
        <v>21</v>
      </c>
      <c r="M25" s="24" t="s">
        <v>33</v>
      </c>
    </row>
    <row r="26" spans="1:13" ht="14.5" thickBot="1">
      <c r="A26" s="12" t="s">
        <v>63</v>
      </c>
      <c r="B26" s="25">
        <v>5.94</v>
      </c>
      <c r="C26" s="25">
        <v>5.94</v>
      </c>
      <c r="D26" s="27" t="s">
        <v>30</v>
      </c>
      <c r="E26" s="28" t="s">
        <v>23</v>
      </c>
      <c r="F26" s="24" t="s">
        <v>69</v>
      </c>
      <c r="H26" s="12" t="s">
        <v>63</v>
      </c>
      <c r="I26" s="25">
        <v>5.94</v>
      </c>
      <c r="J26" s="25">
        <v>5.94</v>
      </c>
      <c r="K26" s="27" t="s">
        <v>30</v>
      </c>
      <c r="L26" s="28" t="s">
        <v>23</v>
      </c>
      <c r="M26" s="24" t="s">
        <v>69</v>
      </c>
    </row>
    <row r="27" spans="1:13" ht="14.5" thickBot="1">
      <c r="A27" s="12" t="s">
        <v>8</v>
      </c>
      <c r="B27" s="25">
        <v>16.100000000000001</v>
      </c>
      <c r="C27" s="26">
        <f>13.6*200/400</f>
        <v>6.8</v>
      </c>
      <c r="D27" s="28" t="s">
        <v>36</v>
      </c>
      <c r="E27" s="28" t="s">
        <v>65</v>
      </c>
      <c r="F27" s="24" t="s">
        <v>90</v>
      </c>
      <c r="H27" s="12" t="s">
        <v>8</v>
      </c>
      <c r="I27" s="25"/>
      <c r="J27" s="26"/>
      <c r="K27" s="27"/>
      <c r="L27" s="28"/>
      <c r="M27" s="24"/>
    </row>
    <row r="28" spans="1:13" ht="14.5" thickBot="1">
      <c r="A28" s="12" t="s">
        <v>9</v>
      </c>
      <c r="B28" s="25">
        <v>27.9</v>
      </c>
      <c r="C28" s="26">
        <f>15.9*176/140</f>
        <v>19.988571428571429</v>
      </c>
      <c r="D28" s="27" t="s">
        <v>37</v>
      </c>
      <c r="E28" s="28" t="s">
        <v>91</v>
      </c>
      <c r="F28" s="24" t="s">
        <v>92</v>
      </c>
      <c r="H28" s="12" t="s">
        <v>9</v>
      </c>
      <c r="I28" s="26">
        <v>22.9</v>
      </c>
      <c r="J28" s="26">
        <f>21.9*160/158</f>
        <v>22.177215189873419</v>
      </c>
      <c r="K28" s="27" t="s">
        <v>44</v>
      </c>
      <c r="L28" s="28" t="s">
        <v>25</v>
      </c>
      <c r="M28" s="24" t="s">
        <v>70</v>
      </c>
    </row>
    <row r="29" spans="1:13" ht="14.5" thickBot="1">
      <c r="A29" s="12" t="s">
        <v>10</v>
      </c>
      <c r="B29" s="25">
        <v>33.9</v>
      </c>
      <c r="C29" s="26">
        <v>29.9</v>
      </c>
      <c r="D29" s="27" t="s">
        <v>38</v>
      </c>
      <c r="E29" s="28" t="s">
        <v>26</v>
      </c>
      <c r="F29" s="24"/>
      <c r="H29" s="12" t="s">
        <v>10</v>
      </c>
      <c r="I29" s="25">
        <v>32.9</v>
      </c>
      <c r="J29" s="26">
        <v>26.9</v>
      </c>
      <c r="K29" s="27" t="s">
        <v>93</v>
      </c>
      <c r="L29" s="28" t="s">
        <v>26</v>
      </c>
      <c r="M29" s="24"/>
    </row>
    <row r="30" spans="1:13" ht="14.5" thickBot="1">
      <c r="A30" s="12" t="s">
        <v>11</v>
      </c>
      <c r="B30" s="25">
        <v>6.9</v>
      </c>
      <c r="C30" s="26">
        <v>5.9</v>
      </c>
      <c r="D30" s="27" t="s">
        <v>31</v>
      </c>
      <c r="E30" s="28" t="s">
        <v>22</v>
      </c>
      <c r="F30" s="24"/>
      <c r="H30" s="12" t="s">
        <v>11</v>
      </c>
      <c r="I30" s="25">
        <v>6.8</v>
      </c>
      <c r="J30" s="26">
        <v>3.9</v>
      </c>
      <c r="K30" s="27" t="s">
        <v>94</v>
      </c>
      <c r="L30" s="28" t="s">
        <v>22</v>
      </c>
      <c r="M30" s="24"/>
    </row>
    <row r="31" spans="1:13" ht="14.5" thickBot="1">
      <c r="A31" s="12" t="s">
        <v>64</v>
      </c>
      <c r="B31" s="25">
        <v>29.9</v>
      </c>
      <c r="C31" s="26">
        <v>24.9</v>
      </c>
      <c r="D31" s="27" t="s">
        <v>72</v>
      </c>
      <c r="E31" s="28" t="s">
        <v>65</v>
      </c>
      <c r="F31" s="24" t="s">
        <v>71</v>
      </c>
      <c r="H31" s="12" t="s">
        <v>64</v>
      </c>
      <c r="I31" s="25">
        <v>29.9</v>
      </c>
      <c r="J31" s="26">
        <v>21.9</v>
      </c>
      <c r="K31" s="27" t="s">
        <v>72</v>
      </c>
      <c r="L31" s="28" t="s">
        <v>65</v>
      </c>
      <c r="M31" s="24"/>
    </row>
    <row r="32" spans="1:13" ht="28.5" thickBot="1">
      <c r="A32" s="12" t="s">
        <v>12</v>
      </c>
      <c r="B32" s="25">
        <v>7.9</v>
      </c>
      <c r="C32" s="26">
        <v>6.9</v>
      </c>
      <c r="D32" s="27" t="s">
        <v>39</v>
      </c>
      <c r="E32" s="28" t="s">
        <v>27</v>
      </c>
      <c r="F32" s="24" t="s">
        <v>40</v>
      </c>
      <c r="H32" s="12" t="s">
        <v>12</v>
      </c>
      <c r="I32" s="25">
        <v>7.9</v>
      </c>
      <c r="J32" s="26">
        <v>6.9</v>
      </c>
      <c r="K32" s="27" t="s">
        <v>45</v>
      </c>
      <c r="L32" s="28" t="s">
        <v>27</v>
      </c>
      <c r="M32" s="29" t="s">
        <v>95</v>
      </c>
    </row>
    <row r="33" spans="1:13" ht="14.5" thickBot="1">
      <c r="A33" s="12" t="s">
        <v>28</v>
      </c>
      <c r="B33" s="25">
        <v>13.9</v>
      </c>
      <c r="C33" s="26">
        <v>9.9</v>
      </c>
      <c r="D33" s="27" t="s">
        <v>41</v>
      </c>
      <c r="E33" s="28" t="s">
        <v>23</v>
      </c>
      <c r="F33" s="24"/>
      <c r="H33" s="12" t="s">
        <v>28</v>
      </c>
      <c r="I33" s="15">
        <v>13.7</v>
      </c>
      <c r="J33" s="16">
        <v>9.9</v>
      </c>
      <c r="K33" s="2" t="s">
        <v>41</v>
      </c>
      <c r="L33" s="3" t="s">
        <v>23</v>
      </c>
      <c r="M33" s="4"/>
    </row>
    <row r="34" spans="1:13" ht="14.5" thickBot="1">
      <c r="A34" s="12" t="s">
        <v>13</v>
      </c>
      <c r="B34" s="25">
        <v>3.9</v>
      </c>
      <c r="C34" s="25">
        <v>3.9</v>
      </c>
      <c r="D34" s="27" t="s">
        <v>31</v>
      </c>
      <c r="E34" s="28" t="s">
        <v>21</v>
      </c>
      <c r="F34" s="24" t="s">
        <v>42</v>
      </c>
      <c r="H34" s="12" t="s">
        <v>13</v>
      </c>
      <c r="I34" s="15">
        <v>3.9</v>
      </c>
      <c r="J34" s="16">
        <v>3.9</v>
      </c>
      <c r="K34" s="2" t="s">
        <v>31</v>
      </c>
      <c r="L34" s="3" t="s">
        <v>21</v>
      </c>
      <c r="M34" s="4" t="s">
        <v>51</v>
      </c>
    </row>
    <row r="35" spans="1:13" ht="28.5" thickBot="1">
      <c r="A35" s="12" t="s">
        <v>14</v>
      </c>
      <c r="B35" s="25">
        <v>26.9</v>
      </c>
      <c r="C35" s="26">
        <f>25.9/360*330</f>
        <v>23.741666666666664</v>
      </c>
      <c r="D35" s="27" t="s">
        <v>43</v>
      </c>
      <c r="E35" s="28" t="s">
        <v>29</v>
      </c>
      <c r="F35" s="29" t="s">
        <v>96</v>
      </c>
      <c r="H35" s="12" t="s">
        <v>14</v>
      </c>
      <c r="I35" s="46">
        <v>8</v>
      </c>
      <c r="J35" s="47">
        <v>6.63</v>
      </c>
      <c r="K35" s="2" t="s">
        <v>97</v>
      </c>
      <c r="L35" s="3" t="s">
        <v>98</v>
      </c>
      <c r="M35" s="4" t="s">
        <v>99</v>
      </c>
    </row>
    <row r="36" spans="1:13" ht="14.5" thickBot="1">
      <c r="A36" s="12" t="s">
        <v>6</v>
      </c>
      <c r="B36" s="25">
        <v>16.899999999999999</v>
      </c>
      <c r="C36" s="26">
        <v>9.9</v>
      </c>
      <c r="D36" s="27" t="s">
        <v>52</v>
      </c>
      <c r="E36" s="28" t="s">
        <v>27</v>
      </c>
      <c r="F36" s="24" t="s">
        <v>86</v>
      </c>
      <c r="H36" s="12" t="s">
        <v>6</v>
      </c>
      <c r="I36" s="46">
        <v>14.9</v>
      </c>
      <c r="J36" s="46">
        <v>14.9</v>
      </c>
      <c r="K36" s="2" t="s">
        <v>73</v>
      </c>
      <c r="L36" s="3" t="s">
        <v>27</v>
      </c>
      <c r="M36" s="4" t="s">
        <v>100</v>
      </c>
    </row>
    <row r="37" spans="1:13" ht="14.5" thickBot="1">
      <c r="A37" s="12" t="s">
        <v>67</v>
      </c>
      <c r="B37" s="30">
        <v>1.9</v>
      </c>
      <c r="C37" s="30">
        <v>1.9</v>
      </c>
      <c r="D37" s="31" t="s">
        <v>31</v>
      </c>
      <c r="E37" s="32" t="s">
        <v>21</v>
      </c>
      <c r="F37" s="33" t="s">
        <v>33</v>
      </c>
      <c r="H37" s="12" t="s">
        <v>67</v>
      </c>
      <c r="I37" s="35">
        <v>1.7</v>
      </c>
      <c r="J37" s="36">
        <v>1.7</v>
      </c>
      <c r="K37" s="5" t="s">
        <v>68</v>
      </c>
      <c r="L37" s="3" t="s">
        <v>21</v>
      </c>
      <c r="M37" s="6" t="s">
        <v>50</v>
      </c>
    </row>
    <row r="38" spans="1:13">
      <c r="B38" s="18">
        <f>SUM(B23:B37)</f>
        <v>221.74000000000004</v>
      </c>
      <c r="C38" s="18">
        <f>SUM(C23:C37)</f>
        <v>177.37023809523814</v>
      </c>
      <c r="I38" s="18">
        <f>SUM(I23:I37)</f>
        <v>177.94</v>
      </c>
      <c r="J38" s="18">
        <f>SUM(J23:J37)</f>
        <v>150.19721518987345</v>
      </c>
    </row>
    <row r="39" spans="1:13">
      <c r="B39" s="19">
        <f>C38/B38</f>
        <v>0.7999018584614328</v>
      </c>
      <c r="I39" s="19">
        <f>J38/I38</f>
        <v>0.84408910413551452</v>
      </c>
    </row>
  </sheetData>
  <mergeCells count="4">
    <mergeCell ref="A1:F1"/>
    <mergeCell ref="H1:M1"/>
    <mergeCell ref="A21:F21"/>
    <mergeCell ref="H21:M2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3"/>
  <sheetViews>
    <sheetView rightToLeft="1" tabSelected="1" zoomScale="90" zoomScaleNormal="90" workbookViewId="0">
      <selection activeCell="E41" sqref="E41"/>
    </sheetView>
  </sheetViews>
  <sheetFormatPr defaultRowHeight="14"/>
  <cols>
    <col min="1" max="1" width="48.25" bestFit="1" customWidth="1"/>
    <col min="2" max="2" width="48.25" customWidth="1"/>
    <col min="3" max="3" width="13.83203125" customWidth="1"/>
    <col min="4" max="4" width="13.5" customWidth="1"/>
    <col min="5" max="6" width="17.75" customWidth="1"/>
    <col min="7" max="7" width="12.33203125" bestFit="1" customWidth="1"/>
    <col min="8" max="8" width="77.08203125" bestFit="1" customWidth="1"/>
    <col min="10" max="10" width="35" bestFit="1" customWidth="1"/>
    <col min="11" max="11" width="35" customWidth="1"/>
    <col min="12" max="12" width="12.75" bestFit="1" customWidth="1"/>
    <col min="13" max="13" width="11" bestFit="1" customWidth="1"/>
    <col min="14" max="14" width="11.5" customWidth="1"/>
    <col min="15" max="15" width="34.83203125" bestFit="1" customWidth="1"/>
    <col min="16" max="16" width="12.83203125" customWidth="1"/>
    <col min="17" max="17" width="67.58203125" bestFit="1" customWidth="1"/>
    <col min="21" max="21" width="10.08203125" bestFit="1" customWidth="1"/>
    <col min="22" max="22" width="9.58203125" bestFit="1" customWidth="1"/>
    <col min="23" max="23" width="11.5" bestFit="1" customWidth="1"/>
  </cols>
  <sheetData>
    <row r="1" spans="1:23" ht="14.5" thickBot="1">
      <c r="A1" s="76" t="s">
        <v>0</v>
      </c>
      <c r="B1" s="79"/>
      <c r="C1" s="77"/>
      <c r="D1" s="77"/>
      <c r="E1" s="77"/>
      <c r="F1" s="77"/>
      <c r="G1" s="77"/>
      <c r="H1" s="78"/>
      <c r="I1" s="1"/>
      <c r="J1" s="76" t="s">
        <v>1</v>
      </c>
      <c r="K1" s="79"/>
      <c r="L1" s="77"/>
      <c r="M1" s="77"/>
      <c r="N1" s="77"/>
      <c r="O1" s="77"/>
      <c r="P1" s="77"/>
      <c r="Q1" s="78"/>
      <c r="T1" s="59"/>
      <c r="U1" s="60" t="s">
        <v>125</v>
      </c>
      <c r="V1" s="60" t="s">
        <v>126</v>
      </c>
      <c r="W1" s="60" t="s">
        <v>127</v>
      </c>
    </row>
    <row r="2" spans="1:23" ht="14.5" thickBot="1">
      <c r="A2" s="11"/>
      <c r="B2" s="52" t="s">
        <v>114</v>
      </c>
      <c r="C2" s="10" t="s">
        <v>17</v>
      </c>
      <c r="D2" s="10" t="s">
        <v>18</v>
      </c>
      <c r="E2" s="10" t="s">
        <v>16</v>
      </c>
      <c r="F2" s="51" t="s">
        <v>114</v>
      </c>
      <c r="G2" s="10" t="s">
        <v>15</v>
      </c>
      <c r="H2" s="10" t="s">
        <v>19</v>
      </c>
      <c r="I2" s="1"/>
      <c r="J2" s="11"/>
      <c r="K2" s="52" t="s">
        <v>114</v>
      </c>
      <c r="L2" s="10" t="s">
        <v>17</v>
      </c>
      <c r="M2" s="10" t="s">
        <v>18</v>
      </c>
      <c r="N2" s="10" t="s">
        <v>16</v>
      </c>
      <c r="O2" s="51" t="s">
        <v>114</v>
      </c>
      <c r="P2" s="10" t="s">
        <v>15</v>
      </c>
      <c r="Q2" s="10" t="s">
        <v>19</v>
      </c>
      <c r="T2" s="57" t="s">
        <v>0</v>
      </c>
      <c r="U2" s="16">
        <f>C17</f>
        <v>238.10000000000002</v>
      </c>
      <c r="V2" s="16">
        <f>D17</f>
        <v>179.16153846153847</v>
      </c>
      <c r="W2" s="58">
        <f>(U2/V2-1)</f>
        <v>0.32896827100596804</v>
      </c>
    </row>
    <row r="3" spans="1:23" ht="14.5" thickBot="1">
      <c r="A3" s="12" t="s">
        <v>4</v>
      </c>
      <c r="B3" s="61">
        <v>7290000060781</v>
      </c>
      <c r="C3" s="13">
        <v>5.9</v>
      </c>
      <c r="D3" s="14">
        <v>3.3</v>
      </c>
      <c r="E3" s="7" t="s">
        <v>20</v>
      </c>
      <c r="F3" s="63">
        <v>8690946190006</v>
      </c>
      <c r="G3" s="8" t="s">
        <v>22</v>
      </c>
      <c r="H3" s="24"/>
      <c r="I3" s="1"/>
      <c r="J3" s="12" t="s">
        <v>4</v>
      </c>
      <c r="K3" s="65">
        <v>7290000060781</v>
      </c>
      <c r="L3" s="13">
        <v>5</v>
      </c>
      <c r="M3" s="14">
        <v>5</v>
      </c>
      <c r="N3" s="7" t="s">
        <v>87</v>
      </c>
      <c r="O3" s="62">
        <v>7290000060781</v>
      </c>
      <c r="P3" s="8" t="s">
        <v>22</v>
      </c>
      <c r="Q3" s="9"/>
      <c r="T3" s="57" t="s">
        <v>1</v>
      </c>
      <c r="U3" s="16">
        <f>L17</f>
        <v>225.1</v>
      </c>
      <c r="V3" s="16">
        <f>M17</f>
        <v>176.05714285714288</v>
      </c>
      <c r="W3" s="58">
        <f>(U3/V3-1)</f>
        <v>0.2785621551444335</v>
      </c>
    </row>
    <row r="4" spans="1:23" ht="14.5" thickBot="1">
      <c r="A4" s="12" t="s">
        <v>104</v>
      </c>
      <c r="B4" s="61">
        <v>7290000211442</v>
      </c>
      <c r="C4" s="15">
        <v>10.9</v>
      </c>
      <c r="D4" s="16">
        <v>6.9</v>
      </c>
      <c r="E4" s="2" t="s">
        <v>0</v>
      </c>
      <c r="F4" s="63">
        <v>7296073286011</v>
      </c>
      <c r="G4" s="3" t="s">
        <v>21</v>
      </c>
      <c r="H4" s="4"/>
      <c r="I4" s="1"/>
      <c r="J4" s="12" t="s">
        <v>104</v>
      </c>
      <c r="K4" s="65">
        <v>7290000211442</v>
      </c>
      <c r="L4" s="15">
        <v>10.1</v>
      </c>
      <c r="M4" s="16">
        <v>10.1</v>
      </c>
      <c r="N4" s="2" t="s">
        <v>31</v>
      </c>
      <c r="O4" s="62">
        <v>7290000211442</v>
      </c>
      <c r="P4" s="3" t="s">
        <v>21</v>
      </c>
      <c r="Q4" s="4"/>
      <c r="T4" s="57" t="s">
        <v>3</v>
      </c>
      <c r="U4" s="16">
        <f>L40</f>
        <v>235.20000000000005</v>
      </c>
      <c r="V4" s="16">
        <f>M40</f>
        <v>188.12000000000003</v>
      </c>
      <c r="W4" s="58">
        <f>(U4/V4-1)</f>
        <v>0.25026578779502451</v>
      </c>
    </row>
    <row r="5" spans="1:23" ht="14.5" thickBot="1">
      <c r="A5" s="12" t="s">
        <v>7</v>
      </c>
      <c r="B5" s="61">
        <v>7290002987963</v>
      </c>
      <c r="C5" s="15">
        <v>13.9</v>
      </c>
      <c r="D5" s="16">
        <v>12.9</v>
      </c>
      <c r="E5" s="2" t="s">
        <v>0</v>
      </c>
      <c r="F5" s="63">
        <v>7296073224600</v>
      </c>
      <c r="G5" s="3" t="s">
        <v>21</v>
      </c>
      <c r="H5" s="4"/>
      <c r="I5" s="1"/>
      <c r="J5" s="12" t="s">
        <v>7</v>
      </c>
      <c r="K5" s="65">
        <v>7290110557027</v>
      </c>
      <c r="L5" s="15">
        <v>12.9</v>
      </c>
      <c r="M5" s="15">
        <v>9.3000000000000007</v>
      </c>
      <c r="N5" s="2" t="s">
        <v>1</v>
      </c>
      <c r="O5" s="62">
        <v>7290115410969</v>
      </c>
      <c r="P5" s="3" t="s">
        <v>47</v>
      </c>
      <c r="Q5" s="4" t="s">
        <v>144</v>
      </c>
      <c r="T5" s="57" t="s">
        <v>2</v>
      </c>
      <c r="U5" s="16">
        <f>C40</f>
        <v>243.20000000000005</v>
      </c>
      <c r="V5" s="16">
        <f>D40</f>
        <v>201.30000000000004</v>
      </c>
      <c r="W5" s="58">
        <f>(U5/V5-1)</f>
        <v>0.20814704421261787</v>
      </c>
    </row>
    <row r="6" spans="1:23" ht="14.5" thickBot="1">
      <c r="A6" s="12" t="s">
        <v>59</v>
      </c>
      <c r="B6" s="61">
        <v>7290100689301</v>
      </c>
      <c r="C6" s="15">
        <v>14.2</v>
      </c>
      <c r="D6" s="16">
        <v>12.9</v>
      </c>
      <c r="E6" s="2" t="s">
        <v>131</v>
      </c>
      <c r="F6" s="63">
        <v>7290018835029</v>
      </c>
      <c r="G6" s="3" t="s">
        <v>47</v>
      </c>
      <c r="H6" s="4" t="s">
        <v>134</v>
      </c>
      <c r="I6" s="1"/>
      <c r="J6" s="12" t="s">
        <v>59</v>
      </c>
      <c r="K6" s="61">
        <v>7290100685341</v>
      </c>
      <c r="L6" s="15">
        <v>14.9</v>
      </c>
      <c r="M6" s="16">
        <v>9.9</v>
      </c>
      <c r="N6" s="2" t="s">
        <v>131</v>
      </c>
      <c r="O6" s="62">
        <v>7290018835029</v>
      </c>
      <c r="P6" s="3" t="s">
        <v>47</v>
      </c>
      <c r="Q6" s="4" t="s">
        <v>145</v>
      </c>
      <c r="T6" s="57" t="s">
        <v>128</v>
      </c>
      <c r="U6" s="16">
        <f>C60</f>
        <v>243.60000000000005</v>
      </c>
      <c r="V6" s="16">
        <f>D60</f>
        <v>213.20000000000005</v>
      </c>
      <c r="W6" s="58">
        <f>(U6/V6-1)</f>
        <v>0.14258911819887432</v>
      </c>
    </row>
    <row r="7" spans="1:23" ht="14.5" thickBot="1">
      <c r="A7" s="12" t="s">
        <v>101</v>
      </c>
      <c r="B7" s="61">
        <v>7290000057118</v>
      </c>
      <c r="C7" s="15">
        <v>21.9</v>
      </c>
      <c r="D7" s="16">
        <v>13.2</v>
      </c>
      <c r="E7" s="2" t="s">
        <v>0</v>
      </c>
      <c r="F7" s="63">
        <v>7296073449232</v>
      </c>
      <c r="G7" s="3" t="s">
        <v>47</v>
      </c>
      <c r="H7" s="4"/>
      <c r="I7" s="1"/>
      <c r="J7" s="12" t="s">
        <v>101</v>
      </c>
      <c r="K7" s="65">
        <v>7290000057118</v>
      </c>
      <c r="L7" s="15">
        <v>21.9</v>
      </c>
      <c r="M7" s="15">
        <v>21.9</v>
      </c>
      <c r="N7" s="2" t="s">
        <v>146</v>
      </c>
      <c r="O7" s="62">
        <v>7290000057118</v>
      </c>
      <c r="P7" s="3" t="s">
        <v>47</v>
      </c>
      <c r="Q7" s="4"/>
      <c r="R7" s="54"/>
      <c r="W7" s="39"/>
    </row>
    <row r="8" spans="1:23" ht="14.5" thickBot="1">
      <c r="A8" s="12" t="s">
        <v>102</v>
      </c>
      <c r="B8" s="61">
        <v>7290005287206</v>
      </c>
      <c r="C8" s="15">
        <v>24.9</v>
      </c>
      <c r="D8" s="16">
        <v>19.899999999999999</v>
      </c>
      <c r="E8" s="2" t="s">
        <v>0</v>
      </c>
      <c r="F8" s="63">
        <v>7296073254102</v>
      </c>
      <c r="G8" s="3" t="s">
        <v>120</v>
      </c>
      <c r="H8" s="4"/>
      <c r="I8" s="1"/>
      <c r="J8" s="12" t="s">
        <v>102</v>
      </c>
      <c r="K8" s="65">
        <v>7290005287206</v>
      </c>
      <c r="L8" s="15">
        <v>24.9</v>
      </c>
      <c r="M8" s="34">
        <f>480*19.9/560</f>
        <v>17.057142857142857</v>
      </c>
      <c r="N8" s="2" t="s">
        <v>147</v>
      </c>
      <c r="O8" s="62">
        <v>7290002929642</v>
      </c>
      <c r="P8" s="3" t="s">
        <v>148</v>
      </c>
      <c r="Q8" s="4" t="s">
        <v>149</v>
      </c>
      <c r="T8" s="18"/>
    </row>
    <row r="9" spans="1:23" ht="14.5" thickBot="1">
      <c r="A9" s="12" t="s">
        <v>10</v>
      </c>
      <c r="B9" s="61">
        <v>7290010429554</v>
      </c>
      <c r="C9" s="15">
        <v>33.9</v>
      </c>
      <c r="D9" s="16">
        <v>29.9</v>
      </c>
      <c r="E9" s="2" t="s">
        <v>0</v>
      </c>
      <c r="F9" s="63">
        <v>7296073223009</v>
      </c>
      <c r="G9" s="3" t="s">
        <v>26</v>
      </c>
      <c r="H9" s="4" t="s">
        <v>116</v>
      </c>
      <c r="I9" s="1"/>
      <c r="J9" s="12" t="s">
        <v>10</v>
      </c>
      <c r="K9" s="65">
        <v>7290010429554</v>
      </c>
      <c r="L9" s="15">
        <v>32.9</v>
      </c>
      <c r="M9" s="16">
        <v>28.9</v>
      </c>
      <c r="N9" s="2" t="s">
        <v>142</v>
      </c>
      <c r="O9" s="62">
        <v>7290003427154</v>
      </c>
      <c r="P9" s="3" t="s">
        <v>26</v>
      </c>
      <c r="Q9" s="4" t="s">
        <v>150</v>
      </c>
    </row>
    <row r="10" spans="1:23" ht="14.5" thickBot="1">
      <c r="A10" s="12" t="s">
        <v>11</v>
      </c>
      <c r="B10" s="61">
        <v>7290000060200</v>
      </c>
      <c r="C10" s="15">
        <v>6.9</v>
      </c>
      <c r="D10" s="16">
        <v>4.8</v>
      </c>
      <c r="E10" s="2" t="s">
        <v>0</v>
      </c>
      <c r="F10" s="63">
        <v>7296073129431</v>
      </c>
      <c r="G10" s="3" t="s">
        <v>22</v>
      </c>
      <c r="H10" s="4"/>
      <c r="I10" s="1"/>
      <c r="J10" s="12" t="s">
        <v>11</v>
      </c>
      <c r="K10" s="65">
        <v>7290000060200</v>
      </c>
      <c r="L10" s="15">
        <v>6</v>
      </c>
      <c r="M10" s="16">
        <v>4.5</v>
      </c>
      <c r="N10" s="2" t="s">
        <v>1</v>
      </c>
      <c r="O10" s="62">
        <v>7290015834292</v>
      </c>
      <c r="P10" s="3" t="s">
        <v>22</v>
      </c>
      <c r="Q10" s="4" t="s">
        <v>151</v>
      </c>
    </row>
    <row r="11" spans="1:23" ht="14.5" thickBot="1">
      <c r="A11" s="12" t="s">
        <v>105</v>
      </c>
      <c r="B11" s="61">
        <v>7290000345284</v>
      </c>
      <c r="C11" s="15">
        <v>16.899999999999999</v>
      </c>
      <c r="D11" s="16">
        <v>9.9</v>
      </c>
      <c r="E11" s="2" t="s">
        <v>0</v>
      </c>
      <c r="F11" s="63">
        <v>7296073323006</v>
      </c>
      <c r="G11" s="3" t="s">
        <v>106</v>
      </c>
      <c r="H11" s="4"/>
      <c r="I11" s="1"/>
      <c r="J11" s="12" t="s">
        <v>105</v>
      </c>
      <c r="K11" s="65">
        <v>7290000345215</v>
      </c>
      <c r="L11" s="15">
        <v>16.2</v>
      </c>
      <c r="M11" s="16">
        <v>11.9</v>
      </c>
      <c r="N11" s="2" t="s">
        <v>107</v>
      </c>
      <c r="O11" s="62">
        <v>7290003047642</v>
      </c>
      <c r="P11" s="3" t="s">
        <v>106</v>
      </c>
      <c r="Q11" s="4" t="s">
        <v>152</v>
      </c>
    </row>
    <row r="12" spans="1:23" ht="14.5" thickBot="1">
      <c r="A12" s="12" t="s">
        <v>129</v>
      </c>
      <c r="B12" s="61">
        <v>7290000208336</v>
      </c>
      <c r="C12" s="15">
        <v>4.5</v>
      </c>
      <c r="D12" s="16">
        <f>3.1/260*240</f>
        <v>2.8615384615384616</v>
      </c>
      <c r="E12" s="2" t="s">
        <v>0</v>
      </c>
      <c r="F12" s="63">
        <v>7296073225492</v>
      </c>
      <c r="G12" s="3" t="s">
        <v>130</v>
      </c>
      <c r="H12" s="4" t="s">
        <v>132</v>
      </c>
      <c r="I12" s="1"/>
      <c r="J12" s="12" t="s">
        <v>129</v>
      </c>
      <c r="K12" s="65">
        <v>7290000208336</v>
      </c>
      <c r="L12" s="15">
        <v>3.9</v>
      </c>
      <c r="M12" s="15">
        <v>3.9</v>
      </c>
      <c r="N12" s="2" t="s">
        <v>48</v>
      </c>
      <c r="O12" s="62">
        <v>7290000208336</v>
      </c>
      <c r="P12" s="3" t="s">
        <v>130</v>
      </c>
      <c r="Q12" s="4" t="s">
        <v>153</v>
      </c>
    </row>
    <row r="13" spans="1:23" ht="14.5" thickBot="1">
      <c r="A13" s="12" t="s">
        <v>28</v>
      </c>
      <c r="B13" s="61">
        <v>7290000144474</v>
      </c>
      <c r="C13" s="15">
        <v>14.9</v>
      </c>
      <c r="D13" s="16">
        <v>9.9</v>
      </c>
      <c r="E13" s="2" t="s">
        <v>0</v>
      </c>
      <c r="F13" s="63">
        <v>7296073221630</v>
      </c>
      <c r="G13" s="3" t="s">
        <v>23</v>
      </c>
      <c r="H13" s="4" t="s">
        <v>117</v>
      </c>
      <c r="I13" s="1"/>
      <c r="J13" s="12" t="s">
        <v>28</v>
      </c>
      <c r="K13" s="65">
        <v>7290000144474</v>
      </c>
      <c r="L13" s="15">
        <v>14.9</v>
      </c>
      <c r="M13" s="16">
        <v>8.9</v>
      </c>
      <c r="N13" s="2" t="s">
        <v>1</v>
      </c>
      <c r="O13" s="62">
        <v>7290018626313</v>
      </c>
      <c r="P13" s="3" t="s">
        <v>23</v>
      </c>
      <c r="Q13" s="4" t="s">
        <v>122</v>
      </c>
    </row>
    <row r="14" spans="1:23" ht="14.5" thickBot="1">
      <c r="A14" s="12" t="s">
        <v>121</v>
      </c>
      <c r="B14" s="61">
        <v>7290006739421</v>
      </c>
      <c r="C14" s="15">
        <v>28.7</v>
      </c>
      <c r="D14" s="16">
        <v>22.9</v>
      </c>
      <c r="E14" s="2" t="s">
        <v>0</v>
      </c>
      <c r="F14" s="63">
        <v>7296073049074</v>
      </c>
      <c r="G14" s="3" t="s">
        <v>109</v>
      </c>
      <c r="H14" s="4" t="s">
        <v>123</v>
      </c>
      <c r="I14" s="1"/>
      <c r="J14" s="12" t="s">
        <v>112</v>
      </c>
      <c r="K14" s="65">
        <v>7290006739421</v>
      </c>
      <c r="L14" s="15">
        <v>25.9</v>
      </c>
      <c r="M14" s="16">
        <v>21.9</v>
      </c>
      <c r="N14" s="2" t="s">
        <v>1</v>
      </c>
      <c r="O14" s="62">
        <v>7290012227240</v>
      </c>
      <c r="P14" s="3" t="s">
        <v>109</v>
      </c>
      <c r="Q14" s="4"/>
    </row>
    <row r="15" spans="1:23" ht="14.5" thickBot="1">
      <c r="A15" s="12" t="s">
        <v>103</v>
      </c>
      <c r="B15" s="61">
        <v>7290000104720</v>
      </c>
      <c r="C15" s="15">
        <v>18.7</v>
      </c>
      <c r="D15" s="16">
        <v>12.9</v>
      </c>
      <c r="E15" s="2" t="s">
        <v>0</v>
      </c>
      <c r="F15" s="63">
        <v>7296073173229</v>
      </c>
      <c r="G15" s="3" t="s">
        <v>27</v>
      </c>
      <c r="H15" s="4"/>
      <c r="I15" s="1"/>
      <c r="J15" s="12" t="s">
        <v>103</v>
      </c>
      <c r="K15" s="65">
        <v>7290000104720</v>
      </c>
      <c r="L15" s="16">
        <v>17.7</v>
      </c>
      <c r="M15" s="16">
        <v>7.9</v>
      </c>
      <c r="N15" s="2" t="s">
        <v>1</v>
      </c>
      <c r="O15" s="62">
        <v>729001856419</v>
      </c>
      <c r="P15" s="3" t="s">
        <v>27</v>
      </c>
      <c r="Q15" s="24" t="s">
        <v>154</v>
      </c>
    </row>
    <row r="16" spans="1:23" ht="14.5" thickBot="1">
      <c r="A16" s="12" t="s">
        <v>61</v>
      </c>
      <c r="B16" s="61">
        <v>7290011598402</v>
      </c>
      <c r="C16" s="48">
        <v>21.9</v>
      </c>
      <c r="D16" s="49">
        <v>16.899999999999999</v>
      </c>
      <c r="E16" s="2" t="s">
        <v>0</v>
      </c>
      <c r="F16" s="63">
        <v>7296073231271</v>
      </c>
      <c r="G16" s="17" t="s">
        <v>60</v>
      </c>
      <c r="H16" s="6" t="s">
        <v>133</v>
      </c>
      <c r="I16" s="1"/>
      <c r="J16" s="12" t="s">
        <v>61</v>
      </c>
      <c r="K16" s="66">
        <v>7290000293073</v>
      </c>
      <c r="L16" s="48">
        <v>17.899999999999999</v>
      </c>
      <c r="M16" s="49">
        <v>14.9</v>
      </c>
      <c r="N16" s="5" t="s">
        <v>1</v>
      </c>
      <c r="O16" s="62">
        <v>7290015899277</v>
      </c>
      <c r="P16" s="17" t="s">
        <v>60</v>
      </c>
      <c r="Q16" s="6" t="s">
        <v>155</v>
      </c>
    </row>
    <row r="17" spans="1:17" ht="15.5">
      <c r="A17" s="1" t="s">
        <v>54</v>
      </c>
      <c r="B17" s="1"/>
      <c r="C17" s="18">
        <f>SUM(C3:C16)</f>
        <v>238.10000000000002</v>
      </c>
      <c r="D17" s="18">
        <f>SUM(D3:D16)</f>
        <v>179.16153846153847</v>
      </c>
      <c r="E17" s="1"/>
      <c r="F17" s="56"/>
      <c r="G17" s="19"/>
      <c r="H17" s="1"/>
      <c r="I17" s="1"/>
      <c r="J17" s="1" t="s">
        <v>54</v>
      </c>
      <c r="K17" s="1"/>
      <c r="L17" s="18">
        <f>SUM(L3:L16)</f>
        <v>225.1</v>
      </c>
      <c r="M17" s="18">
        <f>SUM(M3:M16)</f>
        <v>176.05714285714288</v>
      </c>
      <c r="N17" s="1"/>
      <c r="P17" s="1"/>
      <c r="Q17" s="1"/>
    </row>
    <row r="18" spans="1:17">
      <c r="A18" s="1" t="s">
        <v>55</v>
      </c>
      <c r="B18" s="1"/>
      <c r="C18" s="50">
        <f>(C17/D17)-1</f>
        <v>0.32896827100596804</v>
      </c>
      <c r="D18" s="40"/>
      <c r="E18" s="1"/>
      <c r="F18" s="1"/>
      <c r="G18" s="1"/>
      <c r="H18" s="1"/>
      <c r="I18" s="1"/>
      <c r="J18" s="1" t="s">
        <v>55</v>
      </c>
      <c r="K18" s="1"/>
      <c r="L18" s="50">
        <f>(L17/M17)-1</f>
        <v>0.2785621551444335</v>
      </c>
      <c r="M18" s="40"/>
      <c r="N18" s="1"/>
      <c r="O18" s="1"/>
      <c r="P18" s="1"/>
      <c r="Q18" s="1"/>
    </row>
    <row r="19" spans="1:17">
      <c r="C19" s="41" t="s">
        <v>56</v>
      </c>
      <c r="D19" s="41" t="s">
        <v>56</v>
      </c>
      <c r="E19" t="s">
        <v>56</v>
      </c>
      <c r="L19" s="41" t="s">
        <v>56</v>
      </c>
    </row>
    <row r="20" spans="1:17" ht="14.25" customHeight="1">
      <c r="K20" s="53"/>
      <c r="M20" t="s">
        <v>56</v>
      </c>
      <c r="N20" s="55"/>
    </row>
    <row r="21" spans="1:17" ht="14.25" customHeight="1">
      <c r="G21" t="s">
        <v>56</v>
      </c>
      <c r="H21">
        <f>2.5/4</f>
        <v>0.625</v>
      </c>
    </row>
    <row r="22" spans="1:17" ht="14.25" customHeight="1">
      <c r="H22">
        <f>H21*5</f>
        <v>3.125</v>
      </c>
    </row>
    <row r="23" spans="1:17" ht="14.5" thickBot="1">
      <c r="A23" t="s">
        <v>113</v>
      </c>
    </row>
    <row r="24" spans="1:17" ht="14.5" thickBot="1">
      <c r="A24" s="76" t="s">
        <v>2</v>
      </c>
      <c r="B24" s="79"/>
      <c r="C24" s="77"/>
      <c r="D24" s="77"/>
      <c r="E24" s="77"/>
      <c r="F24" s="77"/>
      <c r="G24" s="77"/>
      <c r="H24" s="78"/>
      <c r="J24" s="76" t="s">
        <v>3</v>
      </c>
      <c r="K24" s="79"/>
      <c r="L24" s="77"/>
      <c r="M24" s="77"/>
      <c r="N24" s="77"/>
      <c r="O24" s="77"/>
      <c r="P24" s="77"/>
      <c r="Q24" s="78"/>
    </row>
    <row r="25" spans="1:17" ht="14.5" thickBot="1">
      <c r="A25" s="11"/>
      <c r="B25" s="52" t="s">
        <v>114</v>
      </c>
      <c r="C25" s="67" t="s">
        <v>17</v>
      </c>
      <c r="D25" s="67" t="s">
        <v>18</v>
      </c>
      <c r="E25" s="67" t="s">
        <v>16</v>
      </c>
      <c r="F25" s="68" t="s">
        <v>114</v>
      </c>
      <c r="G25" s="67" t="s">
        <v>15</v>
      </c>
      <c r="H25" s="67" t="s">
        <v>19</v>
      </c>
      <c r="J25" s="11"/>
      <c r="K25" s="52" t="s">
        <v>114</v>
      </c>
      <c r="L25" s="10" t="s">
        <v>17</v>
      </c>
      <c r="M25" s="10" t="s">
        <v>18</v>
      </c>
      <c r="N25" s="10" t="s">
        <v>16</v>
      </c>
      <c r="O25" s="51" t="s">
        <v>114</v>
      </c>
      <c r="P25" s="10" t="s">
        <v>15</v>
      </c>
      <c r="Q25" s="10" t="s">
        <v>19</v>
      </c>
    </row>
    <row r="26" spans="1:17" ht="14.5" thickBot="1">
      <c r="A26" s="12" t="s">
        <v>4</v>
      </c>
      <c r="B26" s="69">
        <v>7290000060781</v>
      </c>
      <c r="C26" s="13">
        <v>5.9</v>
      </c>
      <c r="D26" s="70">
        <v>3.9</v>
      </c>
      <c r="E26" s="22" t="s">
        <v>135</v>
      </c>
      <c r="F26" s="71">
        <v>7290113196018</v>
      </c>
      <c r="G26" s="23" t="s">
        <v>22</v>
      </c>
      <c r="H26" s="72"/>
      <c r="J26" s="12" t="s">
        <v>4</v>
      </c>
      <c r="K26" s="65">
        <v>7290000060781</v>
      </c>
      <c r="L26" s="20">
        <v>5.9</v>
      </c>
      <c r="M26" s="21">
        <v>3.9</v>
      </c>
      <c r="N26" s="22" t="s">
        <v>168</v>
      </c>
      <c r="O26" s="63"/>
      <c r="P26" s="23" t="s">
        <v>22</v>
      </c>
      <c r="Q26" s="24" t="s">
        <v>187</v>
      </c>
    </row>
    <row r="27" spans="1:17" ht="14.5" thickBot="1">
      <c r="A27" s="12" t="s">
        <v>104</v>
      </c>
      <c r="B27" s="61">
        <v>7290000211442</v>
      </c>
      <c r="C27" s="15">
        <v>10.9</v>
      </c>
      <c r="D27" s="16">
        <v>10.9</v>
      </c>
      <c r="E27" s="27" t="s">
        <v>31</v>
      </c>
      <c r="F27" s="63">
        <v>7290000211442</v>
      </c>
      <c r="G27" s="28" t="s">
        <v>21</v>
      </c>
      <c r="H27" s="24" t="s">
        <v>136</v>
      </c>
      <c r="J27" s="12" t="s">
        <v>104</v>
      </c>
      <c r="K27" s="65">
        <v>7290000211442</v>
      </c>
      <c r="L27" s="25">
        <v>10.9</v>
      </c>
      <c r="M27" s="26">
        <v>10.9</v>
      </c>
      <c r="N27" s="27" t="s">
        <v>34</v>
      </c>
      <c r="O27" s="63">
        <v>7290018571712</v>
      </c>
      <c r="P27" s="28" t="s">
        <v>21</v>
      </c>
      <c r="Q27" s="24"/>
    </row>
    <row r="28" spans="1:17" ht="14.5" thickBot="1">
      <c r="A28" s="12" t="s">
        <v>7</v>
      </c>
      <c r="B28" s="61">
        <v>7290002987963</v>
      </c>
      <c r="C28" s="15">
        <v>13.9</v>
      </c>
      <c r="D28" s="16">
        <v>13.9</v>
      </c>
      <c r="E28" s="27" t="s">
        <v>32</v>
      </c>
      <c r="F28" s="63">
        <v>7290002987963</v>
      </c>
      <c r="G28" s="28" t="s">
        <v>21</v>
      </c>
      <c r="H28" s="24" t="s">
        <v>173</v>
      </c>
      <c r="J28" s="12" t="s">
        <v>7</v>
      </c>
      <c r="K28" s="65">
        <v>7290002987963</v>
      </c>
      <c r="L28" s="26">
        <v>13.9</v>
      </c>
      <c r="M28" s="26">
        <v>11.9</v>
      </c>
      <c r="N28" s="27" t="s">
        <v>58</v>
      </c>
      <c r="O28" s="63">
        <v>7290003461677</v>
      </c>
      <c r="P28" s="28" t="s">
        <v>21</v>
      </c>
      <c r="Q28" s="24" t="s">
        <v>188</v>
      </c>
    </row>
    <row r="29" spans="1:17" ht="14.5" thickBot="1">
      <c r="A29" s="12" t="s">
        <v>59</v>
      </c>
      <c r="B29" s="61">
        <v>7290100689301</v>
      </c>
      <c r="C29" s="15">
        <v>15.9</v>
      </c>
      <c r="D29" s="16">
        <v>15.9</v>
      </c>
      <c r="E29" s="27" t="s">
        <v>165</v>
      </c>
      <c r="F29" s="63">
        <v>7290112492999</v>
      </c>
      <c r="G29" s="28" t="s">
        <v>47</v>
      </c>
      <c r="H29" s="24" t="s">
        <v>176</v>
      </c>
      <c r="J29" s="12" t="s">
        <v>59</v>
      </c>
      <c r="K29" s="61">
        <v>7290100689301</v>
      </c>
      <c r="L29" s="26">
        <v>13.9</v>
      </c>
      <c r="M29" s="26">
        <v>11.9</v>
      </c>
      <c r="N29" s="27" t="s">
        <v>165</v>
      </c>
      <c r="O29" s="63">
        <v>7290112492999</v>
      </c>
      <c r="P29" s="28" t="s">
        <v>47</v>
      </c>
      <c r="Q29" s="24"/>
    </row>
    <row r="30" spans="1:17" ht="14.5" thickBot="1">
      <c r="A30" s="12" t="s">
        <v>101</v>
      </c>
      <c r="B30" s="61">
        <v>7290000057118</v>
      </c>
      <c r="C30" s="15">
        <v>21.9</v>
      </c>
      <c r="D30" s="16">
        <v>19.899999999999999</v>
      </c>
      <c r="E30" s="28" t="s">
        <v>138</v>
      </c>
      <c r="F30" s="63">
        <v>7290004256371</v>
      </c>
      <c r="G30" s="3" t="s">
        <v>47</v>
      </c>
      <c r="H30" s="24" t="s">
        <v>137</v>
      </c>
      <c r="J30" s="12" t="s">
        <v>101</v>
      </c>
      <c r="K30" s="65">
        <v>7290000057118</v>
      </c>
      <c r="L30" s="26">
        <v>21.9</v>
      </c>
      <c r="M30" s="26">
        <f>25.9/500*400</f>
        <v>20.72</v>
      </c>
      <c r="N30" s="26" t="s">
        <v>169</v>
      </c>
      <c r="O30" s="63">
        <v>7290102394463</v>
      </c>
      <c r="P30" s="3" t="s">
        <v>47</v>
      </c>
      <c r="Q30" s="26" t="s">
        <v>170</v>
      </c>
    </row>
    <row r="31" spans="1:17" ht="14.5" thickBot="1">
      <c r="A31" s="12" t="s">
        <v>102</v>
      </c>
      <c r="B31" s="61">
        <v>7290005287206</v>
      </c>
      <c r="C31" s="15">
        <v>24.9</v>
      </c>
      <c r="D31" s="16">
        <v>21.9</v>
      </c>
      <c r="E31" s="27" t="s">
        <v>139</v>
      </c>
      <c r="F31" s="63">
        <v>7290015039246</v>
      </c>
      <c r="G31" s="3" t="s">
        <v>119</v>
      </c>
      <c r="H31" s="24" t="s">
        <v>140</v>
      </c>
      <c r="J31" s="12" t="s">
        <v>102</v>
      </c>
      <c r="K31" s="65">
        <v>7290005287206</v>
      </c>
      <c r="L31" s="26">
        <v>24.9</v>
      </c>
      <c r="M31" s="26">
        <v>21.4</v>
      </c>
      <c r="N31" s="27" t="s">
        <v>24</v>
      </c>
      <c r="O31" s="63">
        <v>7290015039246</v>
      </c>
      <c r="P31" s="26" t="s">
        <v>25</v>
      </c>
      <c r="Q31" s="28"/>
    </row>
    <row r="32" spans="1:17" ht="14.5" thickBot="1">
      <c r="A32" s="12" t="s">
        <v>10</v>
      </c>
      <c r="B32" s="61">
        <v>7290010429554</v>
      </c>
      <c r="C32" s="15">
        <v>33.9</v>
      </c>
      <c r="D32" s="15">
        <v>27.9</v>
      </c>
      <c r="E32" s="27" t="s">
        <v>142</v>
      </c>
      <c r="F32" s="63">
        <v>7290003427154</v>
      </c>
      <c r="G32" s="28" t="s">
        <v>26</v>
      </c>
      <c r="H32" s="24" t="s">
        <v>141</v>
      </c>
      <c r="J32" s="12" t="s">
        <v>10</v>
      </c>
      <c r="K32" s="65">
        <v>7290010429554</v>
      </c>
      <c r="L32" s="26">
        <v>33.9</v>
      </c>
      <c r="M32" s="26">
        <v>29.9</v>
      </c>
      <c r="N32" s="27" t="s">
        <v>167</v>
      </c>
      <c r="O32" s="63">
        <v>7290002407348</v>
      </c>
      <c r="P32" s="26" t="s">
        <v>26</v>
      </c>
      <c r="Q32" s="24" t="s">
        <v>166</v>
      </c>
    </row>
    <row r="33" spans="1:17" ht="14.5" thickBot="1">
      <c r="A33" s="12" t="s">
        <v>11</v>
      </c>
      <c r="B33" s="61">
        <v>7290000060200</v>
      </c>
      <c r="C33" s="15">
        <v>6.9</v>
      </c>
      <c r="D33" s="16">
        <v>5.9</v>
      </c>
      <c r="E33" s="27" t="s">
        <v>31</v>
      </c>
      <c r="F33" s="63">
        <v>7290100702628</v>
      </c>
      <c r="G33" s="28" t="s">
        <v>22</v>
      </c>
      <c r="H33" s="24" t="s">
        <v>156</v>
      </c>
      <c r="J33" s="12" t="s">
        <v>11</v>
      </c>
      <c r="K33" s="65">
        <v>7290000060200</v>
      </c>
      <c r="L33" s="26">
        <v>6.9</v>
      </c>
      <c r="M33" s="26">
        <v>4.9000000000000004</v>
      </c>
      <c r="N33" s="27" t="s">
        <v>31</v>
      </c>
      <c r="O33" s="63">
        <v>7290100702635</v>
      </c>
      <c r="P33" s="28" t="s">
        <v>22</v>
      </c>
      <c r="Q33" s="24"/>
    </row>
    <row r="34" spans="1:17" ht="14.5" thickBot="1">
      <c r="A34" s="12" t="s">
        <v>105</v>
      </c>
      <c r="B34" s="61">
        <v>7290000345284</v>
      </c>
      <c r="C34" s="15">
        <v>16.899999999999999</v>
      </c>
      <c r="D34" s="15">
        <v>16.899999999999999</v>
      </c>
      <c r="E34" s="15" t="s">
        <v>175</v>
      </c>
      <c r="F34" s="63">
        <v>7290000345284</v>
      </c>
      <c r="G34" s="28" t="s">
        <v>118</v>
      </c>
      <c r="H34" s="73" t="s">
        <v>172</v>
      </c>
      <c r="J34" s="12" t="s">
        <v>105</v>
      </c>
      <c r="K34" s="65">
        <v>7290000345284</v>
      </c>
      <c r="L34" s="15">
        <v>15.9</v>
      </c>
      <c r="M34" s="16">
        <v>15.9</v>
      </c>
      <c r="N34" s="2" t="s">
        <v>175</v>
      </c>
      <c r="O34" s="63">
        <v>7290000345284</v>
      </c>
      <c r="P34" s="3" t="s">
        <v>106</v>
      </c>
      <c r="Q34" s="24" t="s">
        <v>172</v>
      </c>
    </row>
    <row r="35" spans="1:17" ht="14.5" thickBot="1">
      <c r="A35" s="12" t="s">
        <v>129</v>
      </c>
      <c r="B35" s="61">
        <v>7290000208336</v>
      </c>
      <c r="C35" s="15">
        <v>4.5</v>
      </c>
      <c r="D35" s="16">
        <f>3.9/260*240</f>
        <v>3.5999999999999996</v>
      </c>
      <c r="E35" s="27" t="s">
        <v>39</v>
      </c>
      <c r="F35" s="63">
        <v>7290002019787</v>
      </c>
      <c r="G35" s="28" t="s">
        <v>130</v>
      </c>
      <c r="H35" s="24" t="s">
        <v>178</v>
      </c>
      <c r="J35" s="12" t="s">
        <v>129</v>
      </c>
      <c r="K35" s="65">
        <v>7290000208336</v>
      </c>
      <c r="L35" s="26">
        <v>4.5</v>
      </c>
      <c r="M35" s="26">
        <v>4.5</v>
      </c>
      <c r="N35" s="27" t="s">
        <v>48</v>
      </c>
      <c r="O35" s="63">
        <v>7290000208336</v>
      </c>
      <c r="P35" s="28" t="s">
        <v>130</v>
      </c>
      <c r="Q35" s="29" t="s">
        <v>171</v>
      </c>
    </row>
    <row r="36" spans="1:17" ht="14.5" thickBot="1">
      <c r="A36" s="12" t="s">
        <v>28</v>
      </c>
      <c r="B36" s="61">
        <v>7290000144474</v>
      </c>
      <c r="C36" s="15">
        <v>15.9</v>
      </c>
      <c r="D36" s="16">
        <v>8.9</v>
      </c>
      <c r="E36" s="16" t="s">
        <v>143</v>
      </c>
      <c r="F36" s="63">
        <v>4000351109380</v>
      </c>
      <c r="G36" s="28" t="s">
        <v>23</v>
      </c>
      <c r="H36" s="4" t="s">
        <v>177</v>
      </c>
      <c r="J36" s="12" t="s">
        <v>28</v>
      </c>
      <c r="K36" s="65">
        <v>7290000144474</v>
      </c>
      <c r="L36" s="26">
        <v>15.9</v>
      </c>
      <c r="M36" s="26">
        <v>10.9</v>
      </c>
      <c r="N36" s="27" t="s">
        <v>24</v>
      </c>
      <c r="O36" s="63">
        <v>7290010259977</v>
      </c>
      <c r="P36" s="3" t="s">
        <v>23</v>
      </c>
      <c r="Q36" s="4" t="s">
        <v>115</v>
      </c>
    </row>
    <row r="37" spans="1:17" ht="14.5" thickBot="1">
      <c r="A37" s="12" t="s">
        <v>124</v>
      </c>
      <c r="B37" s="61">
        <v>7290006739421</v>
      </c>
      <c r="C37" s="15">
        <v>28.9</v>
      </c>
      <c r="D37" s="16">
        <v>27.9</v>
      </c>
      <c r="E37" s="2" t="s">
        <v>157</v>
      </c>
      <c r="F37" s="63">
        <v>7290003229147</v>
      </c>
      <c r="G37" s="3" t="s">
        <v>109</v>
      </c>
      <c r="H37" s="29" t="s">
        <v>158</v>
      </c>
      <c r="J37" s="12" t="s">
        <v>108</v>
      </c>
      <c r="K37" s="65">
        <v>7290006739421</v>
      </c>
      <c r="L37" s="15">
        <v>26.9</v>
      </c>
      <c r="M37" s="16">
        <v>19.899999999999999</v>
      </c>
      <c r="N37" s="2" t="s">
        <v>110</v>
      </c>
      <c r="O37" s="63">
        <v>7290001567814</v>
      </c>
      <c r="P37" s="3" t="s">
        <v>109</v>
      </c>
      <c r="Q37" s="4"/>
    </row>
    <row r="38" spans="1:17" ht="14.5" thickBot="1">
      <c r="A38" s="12" t="s">
        <v>103</v>
      </c>
      <c r="B38" s="61">
        <v>7290000104720</v>
      </c>
      <c r="C38" s="15">
        <v>20.9</v>
      </c>
      <c r="D38" s="16">
        <v>9.9</v>
      </c>
      <c r="E38" s="27" t="s">
        <v>52</v>
      </c>
      <c r="F38" s="63">
        <v>7290002239338</v>
      </c>
      <c r="G38" s="28" t="s">
        <v>27</v>
      </c>
      <c r="H38" s="24" t="s">
        <v>179</v>
      </c>
      <c r="J38" s="12" t="s">
        <v>103</v>
      </c>
      <c r="K38" s="65">
        <v>7290000104720</v>
      </c>
      <c r="L38" s="26">
        <v>16.899999999999999</v>
      </c>
      <c r="M38" s="26">
        <v>7.5</v>
      </c>
      <c r="N38" s="2" t="s">
        <v>24</v>
      </c>
      <c r="O38" s="63">
        <v>7290117260074</v>
      </c>
      <c r="P38" s="3" t="s">
        <v>27</v>
      </c>
      <c r="Q38" s="24" t="s">
        <v>189</v>
      </c>
    </row>
    <row r="39" spans="1:17" ht="14.5" thickBot="1">
      <c r="A39" s="12" t="s">
        <v>61</v>
      </c>
      <c r="B39" s="74">
        <v>7290011598402</v>
      </c>
      <c r="C39" s="48">
        <v>21.9</v>
      </c>
      <c r="D39" s="49">
        <v>13.9</v>
      </c>
      <c r="E39" s="31" t="s">
        <v>62</v>
      </c>
      <c r="F39" s="75">
        <v>7290001245958</v>
      </c>
      <c r="G39" s="32" t="s">
        <v>60</v>
      </c>
      <c r="H39" s="33" t="s">
        <v>180</v>
      </c>
      <c r="J39" s="12" t="s">
        <v>61</v>
      </c>
      <c r="K39" s="66">
        <v>7290011598402</v>
      </c>
      <c r="L39" s="35">
        <v>22.9</v>
      </c>
      <c r="M39" s="36">
        <v>13.9</v>
      </c>
      <c r="N39" s="5" t="s">
        <v>62</v>
      </c>
      <c r="O39" s="64">
        <v>7290001245958</v>
      </c>
      <c r="P39" s="3" t="s">
        <v>60</v>
      </c>
      <c r="Q39" s="6"/>
    </row>
    <row r="40" spans="1:17">
      <c r="C40" s="37">
        <f>SUM(C26:C39)</f>
        <v>243.20000000000005</v>
      </c>
      <c r="D40" s="37">
        <f>SUM(D26:D39)</f>
        <v>201.30000000000004</v>
      </c>
      <c r="J40" s="1" t="s">
        <v>54</v>
      </c>
      <c r="K40" s="1"/>
      <c r="L40" s="18">
        <f>SUM(L26:L39)</f>
        <v>235.20000000000005</v>
      </c>
      <c r="M40" s="18">
        <f>SUM(M26:M39)</f>
        <v>188.12000000000003</v>
      </c>
      <c r="N40" s="1"/>
      <c r="O40" s="1"/>
      <c r="P40" s="1"/>
      <c r="Q40" s="1"/>
    </row>
    <row r="41" spans="1:17">
      <c r="A41" s="38" t="s">
        <v>57</v>
      </c>
      <c r="B41" s="38"/>
      <c r="C41" s="50">
        <f>(C40/D40)-1</f>
        <v>0.20814704421261787</v>
      </c>
      <c r="J41" s="1" t="s">
        <v>55</v>
      </c>
      <c r="K41" s="1"/>
      <c r="L41" s="50">
        <f>(L40/M40)-1</f>
        <v>0.25026578779502451</v>
      </c>
      <c r="M41" s="40"/>
      <c r="N41" s="1"/>
      <c r="O41" s="1"/>
      <c r="P41" s="1"/>
      <c r="Q41" s="1"/>
    </row>
    <row r="42" spans="1:17">
      <c r="A42" s="38" t="s">
        <v>56</v>
      </c>
      <c r="B42" s="38"/>
      <c r="C42" s="41"/>
      <c r="D42" s="41" t="s">
        <v>56</v>
      </c>
      <c r="L42" s="41"/>
    </row>
    <row r="43" spans="1:17" ht="14.5" thickBot="1">
      <c r="P43" s="41" t="s">
        <v>56</v>
      </c>
    </row>
    <row r="44" spans="1:17" ht="14.5" thickBot="1">
      <c r="A44" s="76" t="s">
        <v>128</v>
      </c>
      <c r="B44" s="79"/>
      <c r="C44" s="77"/>
      <c r="D44" s="77"/>
      <c r="E44" s="77"/>
      <c r="F44" s="77"/>
      <c r="G44" s="77"/>
      <c r="H44" s="78"/>
    </row>
    <row r="45" spans="1:17" ht="14.5" thickBot="1">
      <c r="A45" s="11"/>
      <c r="B45" s="52" t="s">
        <v>114</v>
      </c>
      <c r="C45" s="10" t="s">
        <v>17</v>
      </c>
      <c r="D45" s="10" t="s">
        <v>18</v>
      </c>
      <c r="E45" s="10" t="s">
        <v>16</v>
      </c>
      <c r="F45" s="51" t="s">
        <v>114</v>
      </c>
      <c r="G45" s="10" t="s">
        <v>15</v>
      </c>
      <c r="H45" s="10" t="s">
        <v>19</v>
      </c>
    </row>
    <row r="46" spans="1:17" ht="14.5" thickBot="1">
      <c r="A46" s="12" t="s">
        <v>4</v>
      </c>
      <c r="B46" s="61">
        <v>7290000060781</v>
      </c>
      <c r="C46" s="13">
        <v>5.9</v>
      </c>
      <c r="D46" s="16">
        <v>4.9000000000000004</v>
      </c>
      <c r="E46" s="2" t="s">
        <v>184</v>
      </c>
      <c r="F46" s="63">
        <v>8697430885479</v>
      </c>
      <c r="G46" s="8" t="s">
        <v>22</v>
      </c>
      <c r="H46" s="24"/>
    </row>
    <row r="47" spans="1:17" ht="14.5" thickBot="1">
      <c r="A47" s="12" t="s">
        <v>104</v>
      </c>
      <c r="B47" s="61">
        <v>7290000211442</v>
      </c>
      <c r="C47" s="15">
        <v>10.9</v>
      </c>
      <c r="D47" s="16">
        <v>9.9</v>
      </c>
      <c r="E47" s="2" t="s">
        <v>128</v>
      </c>
      <c r="F47" s="63">
        <v>7290003485796</v>
      </c>
      <c r="G47" s="3" t="s">
        <v>21</v>
      </c>
      <c r="H47" s="4"/>
    </row>
    <row r="48" spans="1:17" ht="14.5" thickBot="1">
      <c r="A48" s="12" t="s">
        <v>7</v>
      </c>
      <c r="B48" s="61">
        <v>7290002987963</v>
      </c>
      <c r="C48" s="15">
        <v>13.9</v>
      </c>
      <c r="D48" s="16">
        <v>13.9</v>
      </c>
      <c r="E48" s="2" t="s">
        <v>32</v>
      </c>
      <c r="F48" s="63">
        <v>7290002987963</v>
      </c>
      <c r="G48" s="3" t="s">
        <v>21</v>
      </c>
      <c r="H48" s="4" t="s">
        <v>172</v>
      </c>
    </row>
    <row r="49" spans="1:8" ht="14.5" thickBot="1">
      <c r="A49" s="12" t="s">
        <v>59</v>
      </c>
      <c r="B49" s="61">
        <v>7290100689301</v>
      </c>
      <c r="C49" s="15">
        <v>12.9</v>
      </c>
      <c r="D49" s="16">
        <v>12.9</v>
      </c>
      <c r="E49" s="2" t="s">
        <v>87</v>
      </c>
      <c r="F49" s="63">
        <v>7290100689301</v>
      </c>
      <c r="G49" s="3" t="s">
        <v>47</v>
      </c>
      <c r="H49" s="4" t="s">
        <v>172</v>
      </c>
    </row>
    <row r="50" spans="1:8" ht="14.5" thickBot="1">
      <c r="A50" s="12" t="s">
        <v>101</v>
      </c>
      <c r="B50" s="61">
        <v>7290000057118</v>
      </c>
      <c r="C50" s="15">
        <v>21.9</v>
      </c>
      <c r="D50" s="16">
        <v>19.899999999999999</v>
      </c>
      <c r="E50" s="2" t="s">
        <v>186</v>
      </c>
      <c r="F50" s="63">
        <v>7290108502725</v>
      </c>
      <c r="G50" s="3" t="s">
        <v>47</v>
      </c>
      <c r="H50" s="4" t="s">
        <v>185</v>
      </c>
    </row>
    <row r="51" spans="1:8" ht="14.5" thickBot="1">
      <c r="A51" s="12" t="s">
        <v>102</v>
      </c>
      <c r="B51" s="61">
        <v>7290005287206</v>
      </c>
      <c r="C51" s="15">
        <v>24.9</v>
      </c>
      <c r="D51" s="16">
        <v>19.899999999999999</v>
      </c>
      <c r="E51" s="2" t="s">
        <v>159</v>
      </c>
      <c r="F51" s="63">
        <v>7290003550753</v>
      </c>
      <c r="G51" s="3" t="s">
        <v>120</v>
      </c>
      <c r="H51" s="4" t="s">
        <v>160</v>
      </c>
    </row>
    <row r="52" spans="1:8" ht="14.5" thickBot="1">
      <c r="A52" s="12" t="s">
        <v>10</v>
      </c>
      <c r="B52" s="61">
        <v>7290010429554</v>
      </c>
      <c r="C52" s="15">
        <v>33.9</v>
      </c>
      <c r="D52" s="16">
        <v>32.9</v>
      </c>
      <c r="E52" s="2" t="s">
        <v>161</v>
      </c>
      <c r="F52" s="63">
        <v>7290109062464</v>
      </c>
      <c r="G52" s="3" t="s">
        <v>26</v>
      </c>
      <c r="H52" s="4" t="s">
        <v>162</v>
      </c>
    </row>
    <row r="53" spans="1:8" ht="14.5" thickBot="1">
      <c r="A53" s="12" t="s">
        <v>11</v>
      </c>
      <c r="B53" s="61">
        <v>7290000060200</v>
      </c>
      <c r="C53" s="15">
        <v>7.9</v>
      </c>
      <c r="D53" s="16">
        <v>4.9000000000000004</v>
      </c>
      <c r="E53" s="2" t="s">
        <v>94</v>
      </c>
      <c r="F53" s="63">
        <v>7290015339551</v>
      </c>
      <c r="G53" s="3" t="s">
        <v>22</v>
      </c>
      <c r="H53" s="4"/>
    </row>
    <row r="54" spans="1:8" ht="14.5" thickBot="1">
      <c r="A54" s="12" t="s">
        <v>105</v>
      </c>
      <c r="B54" s="61">
        <v>7290018566923</v>
      </c>
      <c r="C54" s="15">
        <v>19.899999999999999</v>
      </c>
      <c r="D54" s="16">
        <v>16.899999999999999</v>
      </c>
      <c r="E54" s="2" t="s">
        <v>182</v>
      </c>
      <c r="F54" s="63">
        <v>54881008181</v>
      </c>
      <c r="G54" s="3" t="s">
        <v>106</v>
      </c>
      <c r="H54" s="4" t="s">
        <v>181</v>
      </c>
    </row>
    <row r="55" spans="1:8" ht="14.5" thickBot="1">
      <c r="A55" s="12" t="s">
        <v>129</v>
      </c>
      <c r="B55" s="61">
        <v>7290000208336</v>
      </c>
      <c r="C55" s="15">
        <v>3.9</v>
      </c>
      <c r="D55" s="16">
        <v>3.5</v>
      </c>
      <c r="E55" s="2" t="s">
        <v>174</v>
      </c>
      <c r="F55" s="63">
        <v>7290017297330</v>
      </c>
      <c r="G55" s="3" t="s">
        <v>130</v>
      </c>
      <c r="H55" s="4"/>
    </row>
    <row r="56" spans="1:8" ht="14.5" thickBot="1">
      <c r="A56" s="12" t="s">
        <v>28</v>
      </c>
      <c r="B56" s="61">
        <v>7290000144474</v>
      </c>
      <c r="C56" s="15">
        <v>14.9</v>
      </c>
      <c r="D56" s="16">
        <v>9.9</v>
      </c>
      <c r="E56" s="2" t="s">
        <v>24</v>
      </c>
      <c r="F56" s="63">
        <v>7290010259977</v>
      </c>
      <c r="G56" s="3" t="s">
        <v>23</v>
      </c>
      <c r="H56" s="4"/>
    </row>
    <row r="57" spans="1:8" ht="14.5" thickBot="1">
      <c r="A57" s="12" t="s">
        <v>121</v>
      </c>
      <c r="B57" s="61">
        <v>7290006739421</v>
      </c>
      <c r="C57" s="15">
        <v>29.9</v>
      </c>
      <c r="D57" s="16">
        <v>29.9</v>
      </c>
      <c r="E57" s="2" t="s">
        <v>183</v>
      </c>
      <c r="F57" s="63">
        <v>7290006739421</v>
      </c>
      <c r="G57" s="3" t="s">
        <v>109</v>
      </c>
      <c r="H57" s="4" t="s">
        <v>163</v>
      </c>
    </row>
    <row r="58" spans="1:8" ht="14.5" thickBot="1">
      <c r="A58" s="12" t="s">
        <v>103</v>
      </c>
      <c r="B58" s="61">
        <v>7290000104720</v>
      </c>
      <c r="C58" s="15">
        <v>19.899999999999999</v>
      </c>
      <c r="D58" s="16">
        <v>14.9</v>
      </c>
      <c r="E58" s="2" t="s">
        <v>52</v>
      </c>
      <c r="F58" s="63">
        <v>7290002239338</v>
      </c>
      <c r="G58" s="3" t="s">
        <v>27</v>
      </c>
      <c r="H58" s="4" t="s">
        <v>164</v>
      </c>
    </row>
    <row r="59" spans="1:8" ht="14.5" thickBot="1">
      <c r="A59" s="12" t="s">
        <v>61</v>
      </c>
      <c r="B59" s="61">
        <v>7290011598402</v>
      </c>
      <c r="C59" s="48">
        <v>22.9</v>
      </c>
      <c r="D59" s="49">
        <v>18.899999999999999</v>
      </c>
      <c r="E59" s="2" t="s">
        <v>111</v>
      </c>
      <c r="F59" s="64">
        <v>7290000245782</v>
      </c>
      <c r="G59" s="17" t="s">
        <v>60</v>
      </c>
      <c r="H59" s="6"/>
    </row>
    <row r="60" spans="1:8" ht="15.5">
      <c r="A60" s="1" t="s">
        <v>54</v>
      </c>
      <c r="B60" s="1"/>
      <c r="C60" s="37">
        <f>SUM(C46:C59)</f>
        <v>243.60000000000005</v>
      </c>
      <c r="D60" s="37">
        <f>SUM(D46:D59)</f>
        <v>213.20000000000005</v>
      </c>
      <c r="E60" s="1"/>
      <c r="F60" s="56"/>
      <c r="G60" s="19"/>
      <c r="H60" s="1"/>
    </row>
    <row r="61" spans="1:8">
      <c r="A61" s="1" t="s">
        <v>55</v>
      </c>
      <c r="B61" s="1"/>
      <c r="C61" s="50">
        <f>(C60/D60)-1</f>
        <v>0.14258911819887432</v>
      </c>
      <c r="E61" s="1"/>
      <c r="F61" s="1"/>
      <c r="G61" s="1"/>
      <c r="H61" s="1"/>
    </row>
    <row r="62" spans="1:8">
      <c r="C62" s="41" t="s">
        <v>56</v>
      </c>
    </row>
    <row r="63" spans="1:8">
      <c r="C63" s="41" t="s">
        <v>56</v>
      </c>
    </row>
  </sheetData>
  <mergeCells count="5">
    <mergeCell ref="A1:H1"/>
    <mergeCell ref="J1:Q1"/>
    <mergeCell ref="A24:H24"/>
    <mergeCell ref="J24:Q24"/>
    <mergeCell ref="A44:H4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דצמבר 2021 גירסה ישנה</vt:lpstr>
      <vt:lpstr>יולי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2023-10-26T06:23:18Z</dcterms:modified>
</cp:coreProperties>
</file>