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780"/>
  </bookViews>
  <sheets>
    <sheet name="מסגרת תקציב 2018" sheetId="1" r:id="rId1"/>
  </sheets>
  <externalReferences>
    <externalReference r:id="rId2"/>
  </externalReferences>
  <definedNames>
    <definedName name="_xlnm.Print_Area" localSheetId="0">'מסגרת תקציב 2018'!$A$1:$G$45</definedName>
  </definedNames>
  <calcPr calcId="152511"/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C42" i="1"/>
  <c r="E41" i="1"/>
  <c r="D41" i="1"/>
  <c r="E40" i="1"/>
  <c r="D40" i="1"/>
  <c r="C40" i="1"/>
  <c r="E39" i="1"/>
  <c r="D39" i="1"/>
  <c r="C39" i="1"/>
  <c r="F38" i="1"/>
  <c r="E37" i="1"/>
  <c r="E38" i="1" s="1"/>
  <c r="D37" i="1"/>
  <c r="C37" i="1"/>
  <c r="D36" i="1"/>
  <c r="D38" i="1" s="1"/>
  <c r="C36" i="1"/>
  <c r="C38" i="1" s="1"/>
  <c r="F35" i="1"/>
  <c r="E34" i="1"/>
  <c r="D34" i="1"/>
  <c r="C34" i="1"/>
  <c r="E33" i="1"/>
  <c r="E35" i="1" s="1"/>
  <c r="D33" i="1"/>
  <c r="D35" i="1" s="1"/>
  <c r="C33" i="1"/>
  <c r="C35" i="1" s="1"/>
  <c r="F32" i="1"/>
  <c r="F45" i="1" s="1"/>
  <c r="E31" i="1"/>
  <c r="D31" i="1"/>
  <c r="E30" i="1"/>
  <c r="D30" i="1"/>
  <c r="C30" i="1"/>
  <c r="E29" i="1"/>
  <c r="E32" i="1" s="1"/>
  <c r="D29" i="1"/>
  <c r="D32" i="1" s="1"/>
  <c r="C29" i="1"/>
  <c r="C32" i="1" s="1"/>
  <c r="C44" i="1" s="1"/>
  <c r="F25" i="1"/>
  <c r="E25" i="1"/>
  <c r="D25" i="1"/>
  <c r="C25" i="1"/>
  <c r="E23" i="1"/>
  <c r="D23" i="1"/>
  <c r="E22" i="1"/>
  <c r="D22" i="1"/>
  <c r="C22" i="1"/>
  <c r="E21" i="1"/>
  <c r="D21" i="1"/>
  <c r="C21" i="1"/>
  <c r="F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E19" i="1" s="1"/>
  <c r="D14" i="1"/>
  <c r="D19" i="1" s="1"/>
  <c r="C14" i="1"/>
  <c r="C19" i="1" s="1"/>
  <c r="F13" i="1"/>
  <c r="F24" i="1" s="1"/>
  <c r="F26" i="1" s="1"/>
  <c r="E12" i="1"/>
  <c r="D12" i="1"/>
  <c r="C12" i="1"/>
  <c r="E11" i="1"/>
  <c r="D11" i="1"/>
  <c r="C11" i="1"/>
  <c r="E10" i="1"/>
  <c r="D10" i="1"/>
  <c r="C10" i="1"/>
  <c r="E9" i="1"/>
  <c r="D9" i="1"/>
  <c r="D13" i="1" s="1"/>
  <c r="C9" i="1"/>
  <c r="C13" i="1" s="1"/>
  <c r="E8" i="1"/>
  <c r="E13" i="1" s="1"/>
  <c r="E45" i="1" l="1"/>
  <c r="E24" i="1"/>
  <c r="E26" i="1" s="1"/>
  <c r="D24" i="1"/>
  <c r="D26" i="1" s="1"/>
  <c r="D45" i="1" s="1"/>
  <c r="C24" i="1"/>
  <c r="C26" i="1" s="1"/>
  <c r="C45" i="1" s="1"/>
</calcChain>
</file>

<file path=xl/sharedStrings.xml><?xml version="1.0" encoding="utf-8"?>
<sst xmlns="http://schemas.openxmlformats.org/spreadsheetml/2006/main" count="47" uniqueCount="46">
  <si>
    <t>מועצה מקומית עין קניה</t>
  </si>
  <si>
    <t>טבלה  1 : הצעת התקציב הרגיל לשנת 2018   ( באלפי ש"ח)</t>
  </si>
  <si>
    <t>הסעיף 
התקציבי</t>
  </si>
  <si>
    <t>תקציב 2016</t>
  </si>
  <si>
    <t xml:space="preserve"> ביצוע 2016</t>
  </si>
  <si>
    <t xml:space="preserve">הצעת תקציב 2017 </t>
  </si>
  <si>
    <t xml:space="preserve">הצעת תקציב 2018 </t>
  </si>
  <si>
    <t xml:space="preserve">צד הכנסות </t>
  </si>
  <si>
    <t>ארנונה כללית</t>
  </si>
  <si>
    <t>מפעל המים</t>
  </si>
  <si>
    <t xml:space="preserve">עצמיות חינוך </t>
  </si>
  <si>
    <t>עצמיות רווחה</t>
  </si>
  <si>
    <t>עצמיות אחר</t>
  </si>
  <si>
    <t>סה"כ   עצמיות</t>
  </si>
  <si>
    <t>תקבולים משרד החינוך</t>
  </si>
  <si>
    <t xml:space="preserve">תקבולים משרד הרווחה </t>
  </si>
  <si>
    <t>תקבולים ממשלתיים אחרים</t>
  </si>
  <si>
    <t>מענק כללי לאיזון</t>
  </si>
  <si>
    <t>מענקים אחרים ממשרד הפנים</t>
  </si>
  <si>
    <t>סה"כ   תקבולי ממשלה</t>
  </si>
  <si>
    <t>תקבולים אחרים</t>
  </si>
  <si>
    <t>הכנסות ח"פ ושנים קודמות</t>
  </si>
  <si>
    <t>הנחות ארנונה</t>
  </si>
  <si>
    <t>הכנסה לכיסוי גרעון נצבר</t>
  </si>
  <si>
    <t>סה"כ הכנסות ללא מותנה</t>
  </si>
  <si>
    <t>הכנסה מותנה</t>
  </si>
  <si>
    <t>סה"כ הכנסות כולל מותנה</t>
  </si>
  <si>
    <t>.</t>
  </si>
  <si>
    <t>צד הוצאות</t>
  </si>
  <si>
    <t>שכר כללי</t>
  </si>
  <si>
    <t>פעולות כלליות</t>
  </si>
  <si>
    <t>סה"כ כלליות</t>
  </si>
  <si>
    <t>שכר עובדי חינוך</t>
  </si>
  <si>
    <t>פעולות חינוך</t>
  </si>
  <si>
    <t>סה"כ חינוך</t>
  </si>
  <si>
    <t>שכר  רווחה</t>
  </si>
  <si>
    <t>פעולות  רווחה</t>
  </si>
  <si>
    <t>סה"כ רווחה</t>
  </si>
  <si>
    <t xml:space="preserve">פרעון מלוות </t>
  </si>
  <si>
    <t>הוצאות מימון</t>
  </si>
  <si>
    <t>הוצאות ח" פ ובגין שנים קודמות</t>
  </si>
  <si>
    <t>הנחות ארנונות</t>
  </si>
  <si>
    <t>הוצאה מותנית</t>
  </si>
  <si>
    <t>סה"כ הוצאות כולל מותנה</t>
  </si>
  <si>
    <t>עודף  ( גרעון 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</si>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</sst>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;[Red]\(#,##0\)"/>
  </numFmts>
  <fonts count="25" x14ac:knownFonts="1">
    <font>
      <sz val="10"/>
      <name val="Arial"/>
      <charset val="177"/>
    </font>
    <font>
      <b/>
      <u val="double"/>
      <sz val="20"/>
      <color indexed="57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u/>
      <sz val="12"/>
      <color indexed="20"/>
      <name val="Times New Roman"/>
      <family val="1"/>
    </font>
    <font>
      <sz val="12"/>
      <name val="Arial"/>
      <family val="2"/>
    </font>
    <font>
      <b/>
      <sz val="12"/>
      <color indexed="12"/>
      <name val="Times New Roman"/>
      <family val="1"/>
    </font>
    <font>
      <b/>
      <u/>
      <sz val="13"/>
      <color indexed="57"/>
      <name val="Times New Roman"/>
      <family val="1"/>
    </font>
    <font>
      <sz val="13"/>
      <name val="David"/>
      <family val="2"/>
      <charset val="177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David"/>
      <family val="2"/>
      <charset val="177"/>
    </font>
    <font>
      <sz val="12"/>
      <color indexed="10"/>
      <name val="Arial"/>
      <family val="2"/>
    </font>
    <font>
      <b/>
      <sz val="13"/>
      <color indexed="10"/>
      <name val="Times New Roman"/>
      <family val="1"/>
    </font>
    <font>
      <sz val="10"/>
      <color indexed="10"/>
      <name val="Arial"/>
      <family val="2"/>
    </font>
    <font>
      <b/>
      <u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name val="David"/>
      <family val="2"/>
      <charset val="177"/>
    </font>
    <font>
      <b/>
      <sz val="13"/>
      <color rgb="FFFF0000"/>
      <name val="David"/>
      <family val="2"/>
      <charset val="177"/>
    </font>
    <font>
      <sz val="10"/>
      <name val="Arial"/>
      <family val="2"/>
      <charset val="177"/>
    </font>
    <font>
      <sz val="13"/>
      <color indexed="60"/>
      <name val="Times New Roman"/>
      <family val="1"/>
    </font>
    <font>
      <sz val="10"/>
      <color indexed="6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/>
    <xf numFmtId="3" fontId="10" fillId="0" borderId="1" xfId="0" applyNumberFormat="1" applyFont="1" applyBorder="1"/>
    <xf numFmtId="0" fontId="11" fillId="0" borderId="1" xfId="0" applyFont="1" applyBorder="1"/>
    <xf numFmtId="3" fontId="10" fillId="0" borderId="1" xfId="0" applyNumberFormat="1" applyFont="1" applyFill="1" applyBorder="1"/>
    <xf numFmtId="0" fontId="11" fillId="0" borderId="2" xfId="0" applyFont="1" applyBorder="1"/>
    <xf numFmtId="0" fontId="12" fillId="3" borderId="3" xfId="0" applyFont="1" applyFill="1" applyBorder="1" applyAlignment="1">
      <alignment vertical="top"/>
    </xf>
    <xf numFmtId="3" fontId="13" fillId="3" borderId="3" xfId="0" applyNumberFormat="1" applyFont="1" applyFill="1" applyBorder="1" applyAlignment="1">
      <alignment vertical="top"/>
    </xf>
    <xf numFmtId="0" fontId="11" fillId="0" borderId="4" xfId="0" applyFont="1" applyBorder="1"/>
    <xf numFmtId="0" fontId="14" fillId="3" borderId="0" xfId="0" applyFont="1" applyFill="1"/>
    <xf numFmtId="0" fontId="7" fillId="3" borderId="0" xfId="0" applyFont="1" applyFill="1"/>
    <xf numFmtId="0" fontId="12" fillId="3" borderId="1" xfId="0" applyFont="1" applyFill="1" applyBorder="1"/>
    <xf numFmtId="3" fontId="10" fillId="0" borderId="0" xfId="0" applyNumberFormat="1" applyFont="1" applyBorder="1"/>
    <xf numFmtId="0" fontId="15" fillId="3" borderId="3" xfId="0" applyFont="1" applyFill="1" applyBorder="1" applyAlignment="1">
      <alignment vertical="top"/>
    </xf>
    <xf numFmtId="3" fontId="0" fillId="0" borderId="0" xfId="0" applyNumberFormat="1"/>
    <xf numFmtId="0" fontId="15" fillId="3" borderId="5" xfId="0" applyFont="1" applyFill="1" applyBorder="1" applyAlignment="1">
      <alignment vertical="top"/>
    </xf>
    <xf numFmtId="3" fontId="13" fillId="3" borderId="6" xfId="0" applyNumberFormat="1" applyFont="1" applyFill="1" applyBorder="1" applyAlignment="1">
      <alignment vertical="top"/>
    </xf>
    <xf numFmtId="0" fontId="9" fillId="3" borderId="1" xfId="0" applyFont="1" applyFill="1" applyBorder="1"/>
    <xf numFmtId="0" fontId="11" fillId="3" borderId="1" xfId="0" applyFont="1" applyFill="1" applyBorder="1"/>
    <xf numFmtId="3" fontId="10" fillId="3" borderId="1" xfId="0" applyNumberFormat="1" applyFont="1" applyFill="1" applyBorder="1"/>
    <xf numFmtId="0" fontId="16" fillId="0" borderId="0" xfId="0" applyFont="1"/>
    <xf numFmtId="0" fontId="11" fillId="0" borderId="0" xfId="0" applyFont="1"/>
    <xf numFmtId="0" fontId="17" fillId="3" borderId="7" xfId="0" applyFont="1" applyFill="1" applyBorder="1"/>
    <xf numFmtId="3" fontId="13" fillId="3" borderId="7" xfId="0" applyNumberFormat="1" applyFont="1" applyFill="1" applyBorder="1"/>
    <xf numFmtId="3" fontId="10" fillId="3" borderId="7" xfId="0" applyNumberFormat="1" applyFont="1" applyFill="1" applyBorder="1"/>
    <xf numFmtId="0" fontId="18" fillId="3" borderId="4" xfId="0" applyFont="1" applyFill="1" applyBorder="1"/>
    <xf numFmtId="164" fontId="19" fillId="3" borderId="4" xfId="0" applyNumberFormat="1" applyFont="1" applyFill="1" applyBorder="1"/>
    <xf numFmtId="164" fontId="20" fillId="3" borderId="4" xfId="0" applyNumberFormat="1" applyFont="1" applyFill="1" applyBorder="1"/>
    <xf numFmtId="0" fontId="21" fillId="0" borderId="0" xfId="0" applyFont="1"/>
    <xf numFmtId="3" fontId="21" fillId="0" borderId="0" xfId="0" applyNumberFormat="1" applyFont="1"/>
    <xf numFmtId="0" fontId="22" fillId="0" borderId="0" xfId="0" applyFont="1"/>
    <xf numFmtId="0" fontId="23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esk\17350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גרת תקציב 2018"/>
      <sheetName val="רשימה1 -כללית"/>
      <sheetName val="רשימה2 -מים"/>
      <sheetName val="רשימה3 -חינוך"/>
      <sheetName val="רשימה4 -רווחה"/>
      <sheetName val="רשימה5 -עצמיות"/>
      <sheetName val="רשימה6 -מ.החינוך"/>
      <sheetName val="רשימה7 -מ.הרווחה"/>
      <sheetName val="רשימה8 -ת.ממשלתיים"/>
      <sheetName val="רשימה9 -מענק איזון"/>
      <sheetName val="רשימה10 -מענק אחר"/>
      <sheetName val="רשימה12 -הכנ&quot;מ ח&quot;פ ושנים קודמות"/>
      <sheetName val="רשימה13 -הנחות ארנונה"/>
      <sheetName val="רשימה15 -הכ.מותנות"/>
      <sheetName val="רשימה16 -שכר כללי"/>
      <sheetName val="רשימה17 -פעולות כלליות"/>
      <sheetName val="רשימה18 -מפעל המים"/>
      <sheetName val="רשימה19 -שכר חינוך"/>
      <sheetName val="רשימה20 -פעולות חינוך"/>
      <sheetName val="רשימה21 -שכר רווחה"/>
      <sheetName val="רשימה22 -פעולות רווחה"/>
      <sheetName val="רשימה23 -פרעון מלוות"/>
      <sheetName val="רשימה25 -הוצאות מימון"/>
      <sheetName val="רשימה26 -הוצאות חד פעמיות"/>
      <sheetName val="רשימה27 -הנחות ארנונה"/>
      <sheetName val="רשימה29 -הוצאות מותנות"/>
      <sheetName val="גיליון1"/>
    </sheetNames>
    <sheetDataSet>
      <sheetData sheetId="0"/>
      <sheetData sheetId="1">
        <row r="10">
          <cell r="F10">
            <v>1650000</v>
          </cell>
        </row>
      </sheetData>
      <sheetData sheetId="2">
        <row r="11">
          <cell r="C11">
            <v>70000</v>
          </cell>
          <cell r="D11">
            <v>67238.219999999987</v>
          </cell>
          <cell r="E11">
            <v>50000</v>
          </cell>
        </row>
      </sheetData>
      <sheetData sheetId="3">
        <row r="13">
          <cell r="C13">
            <v>230000</v>
          </cell>
          <cell r="D13">
            <v>232822.54</v>
          </cell>
          <cell r="E13">
            <v>235000</v>
          </cell>
        </row>
      </sheetData>
      <sheetData sheetId="4">
        <row r="11">
          <cell r="C11">
            <v>21000</v>
          </cell>
          <cell r="D11">
            <v>15638.48</v>
          </cell>
          <cell r="E11">
            <v>21000</v>
          </cell>
        </row>
      </sheetData>
      <sheetData sheetId="5">
        <row r="24">
          <cell r="D24">
            <v>4571368</v>
          </cell>
          <cell r="E24">
            <v>5476436.5099999998</v>
          </cell>
          <cell r="F24">
            <v>4161000</v>
          </cell>
        </row>
      </sheetData>
      <sheetData sheetId="6">
        <row r="15">
          <cell r="C15">
            <v>2950000</v>
          </cell>
          <cell r="D15">
            <v>2813151.05</v>
          </cell>
          <cell r="E15">
            <v>2950000</v>
          </cell>
        </row>
      </sheetData>
      <sheetData sheetId="7">
        <row r="40">
          <cell r="C40">
            <v>1226000</v>
          </cell>
          <cell r="D40">
            <v>1103517</v>
          </cell>
          <cell r="E40">
            <v>1222000</v>
          </cell>
        </row>
      </sheetData>
      <sheetData sheetId="8">
        <row r="10">
          <cell r="D10">
            <v>100000</v>
          </cell>
          <cell r="E10">
            <v>73417</v>
          </cell>
          <cell r="F10">
            <v>100000</v>
          </cell>
        </row>
      </sheetData>
      <sheetData sheetId="9">
        <row r="10">
          <cell r="C10">
            <v>4776632</v>
          </cell>
          <cell r="D10">
            <v>4778054.5599999996</v>
          </cell>
          <cell r="E10">
            <v>5516000</v>
          </cell>
        </row>
      </sheetData>
      <sheetData sheetId="10">
        <row r="12">
          <cell r="C12">
            <v>0</v>
          </cell>
          <cell r="D12">
            <v>602086</v>
          </cell>
          <cell r="E12">
            <v>0</v>
          </cell>
        </row>
      </sheetData>
      <sheetData sheetId="11">
        <row r="12">
          <cell r="C12">
            <v>715000</v>
          </cell>
          <cell r="D12">
            <v>715000</v>
          </cell>
          <cell r="E12">
            <v>1100000</v>
          </cell>
        </row>
      </sheetData>
      <sheetData sheetId="12">
        <row r="12">
          <cell r="C12">
            <v>1100000</v>
          </cell>
          <cell r="D12">
            <v>1236998.25</v>
          </cell>
          <cell r="E12">
            <v>1150000</v>
          </cell>
        </row>
      </sheetData>
      <sheetData sheetId="13">
        <row r="10">
          <cell r="C10">
            <v>0</v>
          </cell>
          <cell r="D10">
            <v>332212</v>
          </cell>
          <cell r="E10">
            <v>0</v>
          </cell>
        </row>
      </sheetData>
      <sheetData sheetId="14">
        <row r="34">
          <cell r="C34">
            <v>3200000</v>
          </cell>
          <cell r="D34">
            <v>3102481.53</v>
          </cell>
          <cell r="E34">
            <v>3200000</v>
          </cell>
        </row>
      </sheetData>
      <sheetData sheetId="15">
        <row r="131">
          <cell r="D131">
            <v>6031600</v>
          </cell>
          <cell r="E131">
            <v>6766072.3700000001</v>
          </cell>
          <cell r="F131">
            <v>6500000</v>
          </cell>
        </row>
      </sheetData>
      <sheetData sheetId="16">
        <row r="9">
          <cell r="D9">
            <v>0</v>
          </cell>
          <cell r="E9">
            <v>0</v>
          </cell>
        </row>
      </sheetData>
      <sheetData sheetId="17">
        <row r="13">
          <cell r="C13">
            <v>1250000</v>
          </cell>
          <cell r="D13">
            <v>1454780.31</v>
          </cell>
          <cell r="E13">
            <v>1450000</v>
          </cell>
        </row>
      </sheetData>
      <sheetData sheetId="18">
        <row r="76">
          <cell r="D76">
            <v>3600000</v>
          </cell>
          <cell r="E76">
            <v>3635031.29</v>
          </cell>
          <cell r="F76">
            <v>3640000</v>
          </cell>
        </row>
      </sheetData>
      <sheetData sheetId="19">
        <row r="10">
          <cell r="C10">
            <v>400000</v>
          </cell>
          <cell r="D10">
            <v>370138.58</v>
          </cell>
        </row>
      </sheetData>
      <sheetData sheetId="20">
        <row r="48">
          <cell r="D48">
            <v>1320000</v>
          </cell>
          <cell r="E48">
            <v>1253702.8299999998</v>
          </cell>
          <cell r="F48">
            <v>1320000</v>
          </cell>
        </row>
      </sheetData>
      <sheetData sheetId="21">
        <row r="12">
          <cell r="C12">
            <v>438000</v>
          </cell>
          <cell r="D12">
            <v>419159.14</v>
          </cell>
          <cell r="E12">
            <v>404000</v>
          </cell>
        </row>
      </sheetData>
      <sheetData sheetId="22">
        <row r="12">
          <cell r="C12">
            <v>42000</v>
          </cell>
          <cell r="D12">
            <v>35794.31</v>
          </cell>
          <cell r="E12">
            <v>41000</v>
          </cell>
        </row>
      </sheetData>
      <sheetData sheetId="23"/>
      <sheetData sheetId="24">
        <row r="8">
          <cell r="C8">
            <v>1100000</v>
          </cell>
          <cell r="D8">
            <v>1236998.25</v>
          </cell>
          <cell r="E8">
            <v>1150000</v>
          </cell>
        </row>
      </sheetData>
      <sheetData sheetId="25">
        <row r="9">
          <cell r="E9">
            <v>0</v>
          </cell>
        </row>
      </sheetData>
      <sheetData sheetId="2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rightToLeft="1" tabSelected="1" view="pageBreakPreview" zoomScale="150" zoomScaleNormal="150" zoomScaleSheetLayoutView="150" workbookViewId="0">
      <selection activeCell="E16" sqref="E16"/>
    </sheetView>
  </sheetViews>
  <sheetFormatPr defaultRowHeight="12.75" x14ac:dyDescent="0.2"/>
  <cols>
    <col min="1" max="1" width="3.42578125" customWidth="1"/>
    <col min="2" max="2" width="28" bestFit="1" customWidth="1"/>
    <col min="3" max="3" width="10.42578125" customWidth="1"/>
    <col min="4" max="4" width="12.7109375" customWidth="1"/>
    <col min="5" max="5" width="12.42578125" bestFit="1" customWidth="1"/>
    <col min="6" max="6" width="11.85546875" customWidth="1"/>
  </cols>
  <sheetData>
    <row r="2" spans="1:6" ht="25.5" x14ac:dyDescent="0.35">
      <c r="B2" s="39" t="s">
        <v>0</v>
      </c>
      <c r="C2" s="39"/>
      <c r="D2" s="39"/>
      <c r="E2" s="39"/>
      <c r="F2" s="39"/>
    </row>
    <row r="3" spans="1:6" ht="18.75" x14ac:dyDescent="0.3">
      <c r="A3" s="1"/>
      <c r="B3" s="2"/>
      <c r="C3" s="3"/>
      <c r="D3" s="40"/>
      <c r="E3" s="40"/>
      <c r="F3" s="40"/>
    </row>
    <row r="4" spans="1:6" ht="18.75" x14ac:dyDescent="0.3">
      <c r="A4" s="4"/>
      <c r="B4" s="41" t="s">
        <v>1</v>
      </c>
      <c r="C4" s="41"/>
      <c r="D4" s="5"/>
      <c r="E4" s="5"/>
      <c r="F4" s="5"/>
    </row>
    <row r="6" spans="1:6" ht="31.5" x14ac:dyDescent="0.25">
      <c r="A6" s="6"/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</row>
    <row r="7" spans="1:6" ht="16.5" x14ac:dyDescent="0.25">
      <c r="A7" s="6"/>
      <c r="B7" s="8" t="s">
        <v>7</v>
      </c>
      <c r="C7" s="9"/>
      <c r="D7" s="9"/>
      <c r="E7" s="9"/>
      <c r="F7" s="9"/>
    </row>
    <row r="8" spans="1:6" ht="16.5" x14ac:dyDescent="0.25">
      <c r="A8" s="6"/>
      <c r="B8" s="10" t="s">
        <v>8</v>
      </c>
      <c r="C8" s="9">
        <v>1600</v>
      </c>
      <c r="D8" s="9">
        <v>1648</v>
      </c>
      <c r="E8" s="9">
        <f>SUM('[1]רשימה1 -כללית'!F10)/1000</f>
        <v>1650</v>
      </c>
      <c r="F8" s="11">
        <v>1800</v>
      </c>
    </row>
    <row r="9" spans="1:6" ht="16.5" x14ac:dyDescent="0.25">
      <c r="A9" s="6"/>
      <c r="B9" s="10" t="s">
        <v>9</v>
      </c>
      <c r="C9" s="9">
        <f>SUM('[1]רשימה2 -מים'!C11/1000)</f>
        <v>70</v>
      </c>
      <c r="D9" s="9">
        <f>SUM('[1]רשימה2 -מים'!D11/1000)</f>
        <v>67.238219999999984</v>
      </c>
      <c r="E9" s="11">
        <f>SUM('[1]רשימה2 -מים'!E11)/1000</f>
        <v>50</v>
      </c>
      <c r="F9" s="11">
        <v>70</v>
      </c>
    </row>
    <row r="10" spans="1:6" ht="16.5" x14ac:dyDescent="0.25">
      <c r="A10" s="6"/>
      <c r="B10" s="12" t="s">
        <v>10</v>
      </c>
      <c r="C10" s="9">
        <f>SUM('[1]רשימה3 -חינוך'!C13/1000)</f>
        <v>230</v>
      </c>
      <c r="D10" s="9">
        <f>SUM('[1]רשימה3 -חינוך'!D13/1000)</f>
        <v>232.82254</v>
      </c>
      <c r="E10" s="9">
        <f>SUM('[1]רשימה3 -חינוך'!E13)/1000</f>
        <v>235</v>
      </c>
      <c r="F10" s="11">
        <v>110</v>
      </c>
    </row>
    <row r="11" spans="1:6" ht="16.5" x14ac:dyDescent="0.25">
      <c r="A11" s="6"/>
      <c r="B11" s="12" t="s">
        <v>11</v>
      </c>
      <c r="C11" s="9">
        <f>SUM('[1]רשימה4 -רווחה'!C11/1000)</f>
        <v>21</v>
      </c>
      <c r="D11" s="9">
        <f>SUM('[1]רשימה4 -רווחה'!D11/1000)</f>
        <v>15.638479999999999</v>
      </c>
      <c r="E11" s="9">
        <f>SUM('[1]רשימה4 -רווחה'!E11)/1000</f>
        <v>21</v>
      </c>
      <c r="F11" s="11">
        <v>21</v>
      </c>
    </row>
    <row r="12" spans="1:6" ht="17.25" thickBot="1" x14ac:dyDescent="0.3">
      <c r="A12" s="6"/>
      <c r="B12" s="12" t="s">
        <v>12</v>
      </c>
      <c r="C12" s="9">
        <f>SUM('[1]רשימה5 -עצמיות'!D24/1000)</f>
        <v>4571.3680000000004</v>
      </c>
      <c r="D12" s="9">
        <f>SUM('[1]רשימה5 -עצמיות'!E24/1000)</f>
        <v>5476.4365099999995</v>
      </c>
      <c r="E12" s="9">
        <f>SUM('[1]רשימה5 -עצמיות'!F24)/1000</f>
        <v>4161</v>
      </c>
      <c r="F12" s="9">
        <v>3881</v>
      </c>
    </row>
    <row r="13" spans="1:6" ht="17.25" thickTop="1" x14ac:dyDescent="0.2">
      <c r="A13" s="6"/>
      <c r="B13" s="13" t="s">
        <v>13</v>
      </c>
      <c r="C13" s="14">
        <f t="shared" ref="C13:F13" si="0">SUM(C8:C12)</f>
        <v>6492.3680000000004</v>
      </c>
      <c r="D13" s="14">
        <f t="shared" si="0"/>
        <v>7440.1357499999995</v>
      </c>
      <c r="E13" s="14">
        <f t="shared" si="0"/>
        <v>6117</v>
      </c>
      <c r="F13" s="14">
        <f t="shared" si="0"/>
        <v>5882</v>
      </c>
    </row>
    <row r="14" spans="1:6" ht="16.5" x14ac:dyDescent="0.25">
      <c r="A14" s="6"/>
      <c r="B14" s="10" t="s">
        <v>14</v>
      </c>
      <c r="C14" s="9">
        <f>SUM('[1]רשימה6 -מ.החינוך'!C15/1000)</f>
        <v>2950</v>
      </c>
      <c r="D14" s="9">
        <f>SUM('[1]רשימה6 -מ.החינוך'!D15/1000)</f>
        <v>2813.1510499999999</v>
      </c>
      <c r="E14" s="9">
        <f>SUM('[1]רשימה6 -מ.החינוך'!E15)/1000</f>
        <v>2950</v>
      </c>
      <c r="F14" s="9">
        <v>2950</v>
      </c>
    </row>
    <row r="15" spans="1:6" ht="16.5" x14ac:dyDescent="0.25">
      <c r="A15" s="6"/>
      <c r="B15" s="10" t="s">
        <v>15</v>
      </c>
      <c r="C15" s="9">
        <f>SUM('[1]רשימה7 -מ.הרווחה'!C40/1000)</f>
        <v>1226</v>
      </c>
      <c r="D15" s="9">
        <f>SUM('[1]רשימה7 -מ.הרווחה'!D40/1000)</f>
        <v>1103.5170000000001</v>
      </c>
      <c r="E15" s="9">
        <f>SUM('[1]רשימה7 -מ.הרווחה'!E40)/1000</f>
        <v>1222</v>
      </c>
      <c r="F15" s="9">
        <v>1462</v>
      </c>
    </row>
    <row r="16" spans="1:6" ht="16.5" x14ac:dyDescent="0.25">
      <c r="A16" s="6"/>
      <c r="B16" s="10" t="s">
        <v>16</v>
      </c>
      <c r="C16" s="9">
        <f>SUM('[1]רשימה8 -ת.ממשלתיים'!D10/1000)</f>
        <v>100</v>
      </c>
      <c r="D16" s="9">
        <f>SUM('[1]רשימה8 -ת.ממשלתיים'!E10/1000)</f>
        <v>73.417000000000002</v>
      </c>
      <c r="E16" s="9">
        <f>SUM('[1]רשימה8 -ת.ממשלתיים'!F10)/1000</f>
        <v>100</v>
      </c>
      <c r="F16" s="9">
        <v>100</v>
      </c>
    </row>
    <row r="17" spans="1:9" ht="16.5" x14ac:dyDescent="0.25">
      <c r="A17" s="6"/>
      <c r="B17" s="10" t="s">
        <v>17</v>
      </c>
      <c r="C17" s="9">
        <f>SUM('[1]רשימה9 -מענק איזון'!C10/1000)</f>
        <v>4776.6319999999996</v>
      </c>
      <c r="D17" s="9">
        <f>SUM('[1]רשימה9 -מענק איזון'!D10/1000)</f>
        <v>4778.0545599999996</v>
      </c>
      <c r="E17" s="9">
        <f>SUM('[1]רשימה9 -מענק איזון'!E10)/1000</f>
        <v>5516</v>
      </c>
      <c r="F17" s="9">
        <v>5516</v>
      </c>
    </row>
    <row r="18" spans="1:9" ht="17.25" thickBot="1" x14ac:dyDescent="0.3">
      <c r="A18" s="6"/>
      <c r="B18" s="10" t="s">
        <v>18</v>
      </c>
      <c r="C18" s="9">
        <f>SUM('[1]רשימה10 -מענק אחר'!C12/1000)</f>
        <v>0</v>
      </c>
      <c r="D18" s="9">
        <f>SUM('[1]רשימה10 -מענק אחר'!D12/1000)</f>
        <v>602.08600000000001</v>
      </c>
      <c r="E18" s="11">
        <f>SUM('[1]רשימה10 -מענק אחר'!E12)/1000</f>
        <v>0</v>
      </c>
      <c r="F18" s="11">
        <v>0</v>
      </c>
    </row>
    <row r="19" spans="1:9" ht="17.25" thickTop="1" x14ac:dyDescent="0.2">
      <c r="A19" s="6"/>
      <c r="B19" s="13" t="s">
        <v>19</v>
      </c>
      <c r="C19" s="14">
        <f t="shared" ref="C19:F19" si="1">SUM(C14:C18)</f>
        <v>9052.6319999999996</v>
      </c>
      <c r="D19" s="14">
        <f t="shared" si="1"/>
        <v>9370.2256099999995</v>
      </c>
      <c r="E19" s="14">
        <f t="shared" si="1"/>
        <v>9788</v>
      </c>
      <c r="F19" s="14">
        <f t="shared" si="1"/>
        <v>10028</v>
      </c>
    </row>
    <row r="20" spans="1:9" ht="16.5" x14ac:dyDescent="0.25">
      <c r="A20" s="6"/>
      <c r="B20" s="10" t="s">
        <v>20</v>
      </c>
      <c r="C20" s="9">
        <v>0</v>
      </c>
      <c r="D20" s="9">
        <v>0</v>
      </c>
      <c r="E20" s="9">
        <v>0</v>
      </c>
      <c r="F20" s="9"/>
    </row>
    <row r="21" spans="1:9" ht="16.5" x14ac:dyDescent="0.25">
      <c r="A21" s="6"/>
      <c r="B21" s="15" t="s">
        <v>21</v>
      </c>
      <c r="C21" s="11">
        <f>SUM('[1]רשימה12 -הכנ"מ ח"פ ושנים קודמות'!C12)/1000</f>
        <v>715</v>
      </c>
      <c r="D21" s="11">
        <f>SUM('[1]רשימה12 -הכנ"מ ח"פ ושנים קודמות'!D12)/1000</f>
        <v>715</v>
      </c>
      <c r="E21" s="11">
        <f>SUM('[1]רשימה12 -הכנ"מ ח"פ ושנים קודמות'!E12)/1000</f>
        <v>1100</v>
      </c>
      <c r="F21" s="11"/>
    </row>
    <row r="22" spans="1:9" ht="16.5" x14ac:dyDescent="0.25">
      <c r="A22" s="6"/>
      <c r="B22" s="10" t="s">
        <v>22</v>
      </c>
      <c r="C22" s="9">
        <f>SUM('[1]רשימה13 -הנחות ארנונה'!C12/1000)</f>
        <v>1100</v>
      </c>
      <c r="D22" s="9">
        <f>SUM('[1]רשימה13 -הנחות ארנונה'!D12/1000)</f>
        <v>1236.9982500000001</v>
      </c>
      <c r="E22" s="9">
        <f>SUM('[1]רשימה13 -הנחות ארנונה'!E12/1000)</f>
        <v>1150</v>
      </c>
      <c r="F22" s="9">
        <v>1200</v>
      </c>
    </row>
    <row r="23" spans="1:9" ht="17.25" thickBot="1" x14ac:dyDescent="0.3">
      <c r="A23" s="6"/>
      <c r="B23" s="15" t="s">
        <v>23</v>
      </c>
      <c r="C23" s="9">
        <v>0</v>
      </c>
      <c r="D23" s="9">
        <f>SUM('[1]רשימה15 -הכ.מותנות'!D14/1000)</f>
        <v>0</v>
      </c>
      <c r="E23" s="9">
        <f>SUM('[1]רשימה15 -הכ.מותנות'!E14/1000)</f>
        <v>0</v>
      </c>
      <c r="F23" s="9">
        <v>0</v>
      </c>
    </row>
    <row r="24" spans="1:9" ht="17.25" thickTop="1" x14ac:dyDescent="0.2">
      <c r="A24" s="16"/>
      <c r="B24" s="13" t="s">
        <v>24</v>
      </c>
      <c r="C24" s="14">
        <f>SUM(C22+C19+C13+C20+C21+C23)</f>
        <v>17360</v>
      </c>
      <c r="D24" s="14">
        <f>D19+D13+D22+D21</f>
        <v>18762.35961</v>
      </c>
      <c r="E24" s="14">
        <f>E13+E19+E21+E22</f>
        <v>18155</v>
      </c>
      <c r="F24" s="14">
        <f>F13+F19+F21+F22</f>
        <v>17110</v>
      </c>
    </row>
    <row r="25" spans="1:9" ht="17.25" thickBot="1" x14ac:dyDescent="0.3">
      <c r="A25" s="17"/>
      <c r="B25" s="18" t="s">
        <v>25</v>
      </c>
      <c r="C25" s="9">
        <f>SUM('[1]רשימה15 -הכ.מותנות'!C10/1000)</f>
        <v>0</v>
      </c>
      <c r="D25" s="9">
        <f>SUM('[1]רשימה15 -הכ.מותנות'!D10/1000)</f>
        <v>332.21199999999999</v>
      </c>
      <c r="E25" s="9">
        <f>SUM('[1]רשימה15 -הכ.מותנות'!E10/1000)</f>
        <v>0</v>
      </c>
      <c r="F25" s="19">
        <f>'[1]רשימה15 -הכ.מותנות'!E10/1000</f>
        <v>0</v>
      </c>
    </row>
    <row r="26" spans="1:9" ht="17.25" thickTop="1" x14ac:dyDescent="0.2">
      <c r="A26" s="16"/>
      <c r="B26" s="20" t="s">
        <v>26</v>
      </c>
      <c r="C26" s="14">
        <f>SUM(C24:C25)</f>
        <v>17360</v>
      </c>
      <c r="D26" s="14">
        <f>SUM(D24:D25)</f>
        <v>19094.571609999999</v>
      </c>
      <c r="E26" s="14">
        <f>E24+E25</f>
        <v>18155</v>
      </c>
      <c r="F26" s="14">
        <f>F24+F25</f>
        <v>17110</v>
      </c>
      <c r="G26" s="21"/>
    </row>
    <row r="27" spans="1:9" ht="21.75" customHeight="1" x14ac:dyDescent="0.2">
      <c r="A27" s="16"/>
      <c r="B27" s="22"/>
      <c r="C27" s="23"/>
      <c r="D27" s="23"/>
      <c r="E27" s="23"/>
      <c r="F27" s="23"/>
      <c r="G27" t="s">
        <v>27</v>
      </c>
    </row>
    <row r="28" spans="1:9" ht="16.5" x14ac:dyDescent="0.25">
      <c r="A28" s="6"/>
      <c r="B28" s="24" t="s">
        <v>28</v>
      </c>
      <c r="C28" s="9"/>
      <c r="D28" s="9"/>
      <c r="E28" s="9"/>
      <c r="F28" s="9"/>
    </row>
    <row r="29" spans="1:9" ht="16.5" x14ac:dyDescent="0.25">
      <c r="A29" s="6"/>
      <c r="B29" s="25" t="s">
        <v>29</v>
      </c>
      <c r="C29" s="26">
        <f>SUM('[1]רשימה16 -שכר כללי'!C34/1000)</f>
        <v>3200</v>
      </c>
      <c r="D29" s="26">
        <f>SUM('[1]רשימה16 -שכר כללי'!D34/1000)</f>
        <v>3102.48153</v>
      </c>
      <c r="E29" s="26">
        <f>SUM('[1]רשימה16 -שכר כללי'!E34/1000)</f>
        <v>3200</v>
      </c>
      <c r="F29" s="26">
        <v>3800</v>
      </c>
    </row>
    <row r="30" spans="1:9" ht="16.5" x14ac:dyDescent="0.25">
      <c r="A30" s="6"/>
      <c r="B30" s="25" t="s">
        <v>30</v>
      </c>
      <c r="C30" s="26">
        <f>SUM('[1]רשימה17 -פעולות כלליות'!D131/1000)</f>
        <v>6031.6</v>
      </c>
      <c r="D30" s="26">
        <f>SUM('[1]רשימה17 -פעולות כלליות'!E131/1000)</f>
        <v>6766.0723699999999</v>
      </c>
      <c r="E30" s="26">
        <f>SUM('[1]רשימה17 -פעולות כלליות'!F131/1000)</f>
        <v>6500</v>
      </c>
      <c r="F30" s="26">
        <v>5082</v>
      </c>
    </row>
    <row r="31" spans="1:9" ht="17.25" thickBot="1" x14ac:dyDescent="0.3">
      <c r="A31" s="6"/>
      <c r="B31" s="25" t="s">
        <v>9</v>
      </c>
      <c r="C31" s="26">
        <v>0</v>
      </c>
      <c r="D31" s="26">
        <f>SUM('[1]רשימה18 -מפעל המים'!D9/1000)</f>
        <v>0</v>
      </c>
      <c r="E31" s="26">
        <f>SUM('[1]רשימה18 -מפעל המים'!E9/1000)</f>
        <v>0</v>
      </c>
      <c r="F31" s="26">
        <v>0</v>
      </c>
    </row>
    <row r="32" spans="1:9" ht="17.25" thickTop="1" x14ac:dyDescent="0.2">
      <c r="A32" s="16"/>
      <c r="B32" s="13" t="s">
        <v>31</v>
      </c>
      <c r="C32" s="14">
        <f t="shared" ref="C32:F32" si="2">SUM(C29:C31)</f>
        <v>9231.6</v>
      </c>
      <c r="D32" s="14">
        <f t="shared" si="2"/>
        <v>9868.553899999999</v>
      </c>
      <c r="E32" s="14">
        <f t="shared" si="2"/>
        <v>9700</v>
      </c>
      <c r="F32" s="14">
        <f t="shared" si="2"/>
        <v>8882</v>
      </c>
      <c r="I32" s="27"/>
    </row>
    <row r="33" spans="1:7" ht="16.5" x14ac:dyDescent="0.25">
      <c r="A33" s="6"/>
      <c r="B33" s="25" t="s">
        <v>32</v>
      </c>
      <c r="C33" s="26">
        <f>SUM('[1]רשימה19 -שכר חינוך'!C13/1000)</f>
        <v>1250</v>
      </c>
      <c r="D33" s="26">
        <f>SUM('[1]רשימה19 -שכר חינוך'!D13/1000)</f>
        <v>1454.7803100000001</v>
      </c>
      <c r="E33" s="26">
        <f>SUM('[1]רשימה19 -שכר חינוך'!E13/1000)</f>
        <v>1450</v>
      </c>
      <c r="F33" s="26">
        <v>1609</v>
      </c>
    </row>
    <row r="34" spans="1:7" ht="17.25" thickBot="1" x14ac:dyDescent="0.3">
      <c r="A34" s="6"/>
      <c r="B34" s="25" t="s">
        <v>33</v>
      </c>
      <c r="C34" s="26">
        <f>SUM('[1]רשימה20 -פעולות חינוך'!D76/1000)</f>
        <v>3600</v>
      </c>
      <c r="D34" s="26">
        <f>SUM('[1]רשימה20 -פעולות חינוך'!E76/1000)</f>
        <v>3635.0312899999999</v>
      </c>
      <c r="E34" s="26">
        <f>SUM('[1]רשימה20 -פעולות חינוך'!F76/1000)</f>
        <v>3640</v>
      </c>
      <c r="F34" s="26">
        <v>2998</v>
      </c>
    </row>
    <row r="35" spans="1:7" ht="17.25" thickTop="1" x14ac:dyDescent="0.2">
      <c r="A35" s="16"/>
      <c r="B35" s="13" t="s">
        <v>34</v>
      </c>
      <c r="C35" s="14">
        <f t="shared" ref="C35:F35" si="3">SUM(C33:C34)</f>
        <v>4850</v>
      </c>
      <c r="D35" s="14">
        <f t="shared" si="3"/>
        <v>5089.8116</v>
      </c>
      <c r="E35" s="14">
        <f t="shared" si="3"/>
        <v>5090</v>
      </c>
      <c r="F35" s="14">
        <f t="shared" si="3"/>
        <v>4607</v>
      </c>
    </row>
    <row r="36" spans="1:7" ht="16.5" x14ac:dyDescent="0.25">
      <c r="A36" s="6"/>
      <c r="B36" s="25" t="s">
        <v>35</v>
      </c>
      <c r="C36" s="26">
        <f>SUM('[1]רשימה21 -שכר רווחה'!C10/1000)</f>
        <v>400</v>
      </c>
      <c r="D36" s="26">
        <f>SUM('[1]רשימה21 -שכר רווחה'!D10/1000)</f>
        <v>370.13857999999999</v>
      </c>
      <c r="E36" s="26">
        <v>400</v>
      </c>
      <c r="F36" s="26">
        <v>486</v>
      </c>
    </row>
    <row r="37" spans="1:7" ht="17.25" thickBot="1" x14ac:dyDescent="0.3">
      <c r="A37" s="6"/>
      <c r="B37" s="25" t="s">
        <v>36</v>
      </c>
      <c r="C37" s="26">
        <f>SUM('[1]רשימה22 -פעולות רווחה'!D48/1000)</f>
        <v>1320</v>
      </c>
      <c r="D37" s="26">
        <f>SUM('[1]רשימה22 -פעולות רווחה'!E48/1000)</f>
        <v>1253.7028299999999</v>
      </c>
      <c r="E37" s="26">
        <f>SUM('[1]רשימה22 -פעולות רווחה'!F48/1000)</f>
        <v>1320</v>
      </c>
      <c r="F37" s="26">
        <v>1506</v>
      </c>
    </row>
    <row r="38" spans="1:7" ht="17.25" thickTop="1" x14ac:dyDescent="0.2">
      <c r="A38" s="16"/>
      <c r="B38" s="13" t="s">
        <v>37</v>
      </c>
      <c r="C38" s="14">
        <f t="shared" ref="C38:F38" si="4">SUM(C36:C37)</f>
        <v>1720</v>
      </c>
      <c r="D38" s="14">
        <f t="shared" si="4"/>
        <v>1623.84141</v>
      </c>
      <c r="E38" s="14">
        <f t="shared" si="4"/>
        <v>1720</v>
      </c>
      <c r="F38" s="14">
        <f t="shared" si="4"/>
        <v>1992</v>
      </c>
    </row>
    <row r="39" spans="1:7" ht="16.5" x14ac:dyDescent="0.25">
      <c r="A39" s="6"/>
      <c r="B39" s="25" t="s">
        <v>38</v>
      </c>
      <c r="C39" s="26">
        <f>SUM('[1]רשימה23 -פרעון מלוות'!C12/1000)</f>
        <v>438</v>
      </c>
      <c r="D39" s="26">
        <f>SUM('[1]רשימה23 -פרעון מלוות'!D12/1000)</f>
        <v>419.15914000000004</v>
      </c>
      <c r="E39" s="26">
        <f>SUM('[1]רשימה23 -פרעון מלוות'!E12/1000)</f>
        <v>404</v>
      </c>
      <c r="F39" s="26">
        <v>388</v>
      </c>
    </row>
    <row r="40" spans="1:7" ht="16.5" x14ac:dyDescent="0.25">
      <c r="A40" s="6"/>
      <c r="B40" s="25" t="s">
        <v>39</v>
      </c>
      <c r="C40" s="26">
        <f>SUM('[1]רשימה25 -הוצאות מימון'!C12/1000)</f>
        <v>42</v>
      </c>
      <c r="D40" s="26">
        <f>SUM('[1]רשימה25 -הוצאות מימון'!D12/1000)</f>
        <v>35.794309999999996</v>
      </c>
      <c r="E40" s="26">
        <f>SUM('[1]רשימה25 -הוצאות מימון'!E12/1000)</f>
        <v>41</v>
      </c>
      <c r="F40" s="26">
        <v>41</v>
      </c>
    </row>
    <row r="41" spans="1:7" ht="16.5" x14ac:dyDescent="0.25">
      <c r="A41" s="6"/>
      <c r="B41" s="28" t="s">
        <v>40</v>
      </c>
      <c r="C41" s="26">
        <v>0</v>
      </c>
      <c r="D41" s="26">
        <f>SUM('[1]רשימה23 -פרעון מלוות'!D14/1000)</f>
        <v>0</v>
      </c>
      <c r="E41" s="26">
        <f>SUM('[1]רשימה25 -הוצאות מימון'!E13/1000)</f>
        <v>0</v>
      </c>
      <c r="F41" s="26">
        <v>0</v>
      </c>
    </row>
    <row r="42" spans="1:7" ht="16.5" x14ac:dyDescent="0.25">
      <c r="A42" s="6"/>
      <c r="B42" s="25" t="s">
        <v>41</v>
      </c>
      <c r="C42" s="26">
        <f>SUM('[1]רשימה27 -הנחות ארנונה'!C8/1000)</f>
        <v>1100</v>
      </c>
      <c r="D42" s="26">
        <f>SUM('[1]רשימה27 -הנחות ארנונה'!D8/1000)</f>
        <v>1236.9982500000001</v>
      </c>
      <c r="E42" s="26">
        <f>SUM('[1]רשימה27 -הנחות ארנונה'!E8/1000)</f>
        <v>1150</v>
      </c>
      <c r="F42" s="26">
        <v>1200</v>
      </c>
    </row>
    <row r="43" spans="1:7" ht="16.5" x14ac:dyDescent="0.25">
      <c r="A43" s="6"/>
      <c r="B43" s="28" t="s">
        <v>42</v>
      </c>
      <c r="C43" s="26">
        <v>664</v>
      </c>
      <c r="D43" s="26">
        <f>SUM('[1]רשימה23 -פרעון מלוות'!D16/1000)</f>
        <v>0</v>
      </c>
      <c r="E43" s="26">
        <f>SUM('[1]רשימה29 -הוצאות מותנות'!E9/1000)</f>
        <v>0</v>
      </c>
      <c r="F43" s="26">
        <v>0</v>
      </c>
    </row>
    <row r="44" spans="1:7" ht="17.25" thickBot="1" x14ac:dyDescent="0.3">
      <c r="A44" s="17"/>
      <c r="B44" s="29" t="s">
        <v>43</v>
      </c>
      <c r="C44" s="30">
        <f>SUM(C32+C35+C38+C39+C40+C42+C43)+C41</f>
        <v>18045.599999999999</v>
      </c>
      <c r="D44" s="31">
        <f>SUM('[1]רשימה23 -פרעון מלוות'!D17/1000)</f>
        <v>0</v>
      </c>
      <c r="E44" s="31">
        <f>SUM('[1]רשימה25 -הוצאות מימון'!E16/1000)</f>
        <v>0</v>
      </c>
      <c r="F44" s="31">
        <v>0</v>
      </c>
    </row>
    <row r="45" spans="1:7" ht="17.25" thickTop="1" x14ac:dyDescent="0.25">
      <c r="A45" s="17"/>
      <c r="B45" s="32" t="s">
        <v>44</v>
      </c>
      <c r="C45" s="33">
        <f>C26-C44</f>
        <v>-685.59999999999854</v>
      </c>
      <c r="D45" s="34">
        <f>D26-D44</f>
        <v>19094.571609999999</v>
      </c>
      <c r="E45" s="34">
        <f>E32+E35+E38+E39+E40+E41+E42+E43+E44</f>
        <v>18105</v>
      </c>
      <c r="F45" s="34">
        <f>F32+F35+F38+F39+F40+F41+F42+F43+F44</f>
        <v>17110</v>
      </c>
      <c r="G45" t="s">
        <v>45</v>
      </c>
    </row>
    <row r="46" spans="1:7" ht="12" customHeight="1" x14ac:dyDescent="0.25">
      <c r="A46" s="6"/>
      <c r="B46" s="28"/>
      <c r="C46" s="35"/>
      <c r="D46" s="36"/>
      <c r="E46" s="36"/>
      <c r="F46" s="36"/>
    </row>
    <row r="47" spans="1:7" ht="16.5" x14ac:dyDescent="0.25">
      <c r="A47" s="6"/>
      <c r="B47" s="37"/>
      <c r="C47" s="35"/>
      <c r="D47" s="35"/>
      <c r="E47" s="35"/>
      <c r="F47" s="35"/>
    </row>
    <row r="48" spans="1:7" ht="15" x14ac:dyDescent="0.2">
      <c r="A48" s="6"/>
      <c r="B48" s="38"/>
      <c r="C48" s="35"/>
      <c r="D48" s="35"/>
      <c r="E48" s="35"/>
      <c r="F48" s="35"/>
    </row>
  </sheetData>
  <mergeCells count="3">
    <mergeCell ref="B2:F2"/>
    <mergeCell ref="D3:F3"/>
    <mergeCell ref="B4:C4"/>
  </mergeCells>
  <pageMargins left="0.51181102362204722" right="0.62992125984251968" top="0.47244094488188981" bottom="0.55118110236220474" header="0.35433070866141736" footer="0.27559055118110237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מסגרת תקציב 2018</vt:lpstr>
      <vt:lpstr>'מסגרת תקציב 2018'!WPrint_Area_W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Admin</cp:lastModifiedBy>
  <dcterms:created xsi:type="dcterms:W3CDTF">2018-05-01T11:54:51Z</dcterms:created>
  <dcterms:modified xsi:type="dcterms:W3CDTF">2018-05-13T12:25:31Z</dcterms:modified>
</cp:coreProperties>
</file>