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668"/>
  <workbookPr/>
  <mc:AlternateContent xmlns:mc="http://schemas.openxmlformats.org/markup-compatibility/2006">
    <mc:Choice Requires="x15">
      <x15ac:absPath xmlns:x15ac="http://schemas.microsoft.com/office/spreadsheetml/2010/11/ac" url="C:\Users\E395259\Dropbox\MuniIndex\תרומות לרשויות\"/>
    </mc:Choice>
  </mc:AlternateContent>
  <bookViews>
    <workbookView xWindow="0" yWindow="0" windowWidth="28800" windowHeight="13725"/>
  </bookViews>
  <sheets>
    <sheet name="דיווח תרומות" sheetId="2" r:id="rId1"/>
    <sheet name="קרנות עירוניות לתרומות" sheetId="4" r:id="rId2"/>
    <sheet name="ממונים" sheetId="1" r:id="rId3"/>
  </sheets>
  <definedNames>
    <definedName name="_xlnm._FilterDatabase" localSheetId="0" hidden="1">'דיווח תרומות'!$A$1:$K$259</definedName>
    <definedName name="_xlnm._FilterDatabase" localSheetId="2" hidden="1">ממונים!$A$1:$E$1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8" i="4" l="1"/>
  <c r="I200" i="2" l="1"/>
  <c r="I241" i="2"/>
  <c r="I246" i="2"/>
  <c r="I195" i="2"/>
  <c r="I250" i="2" l="1"/>
  <c r="H250" i="2"/>
  <c r="G250" i="2"/>
  <c r="G109" i="2"/>
  <c r="I30" i="2"/>
  <c r="H30" i="2"/>
  <c r="I203" i="2"/>
  <c r="I205" i="2"/>
  <c r="O4" i="2" l="1"/>
  <c r="O2" i="2"/>
  <c r="G3" i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" i="1"/>
  <c r="E173" i="2" s="1"/>
  <c r="E58" i="2" l="1"/>
  <c r="E64" i="2"/>
  <c r="E74" i="2"/>
  <c r="E85" i="2"/>
  <c r="E91" i="2"/>
  <c r="E99" i="2"/>
  <c r="E215" i="2"/>
  <c r="E121" i="2"/>
  <c r="E126" i="2"/>
  <c r="E223" i="2"/>
  <c r="E38" i="2"/>
  <c r="E233" i="2"/>
  <c r="E154" i="2"/>
  <c r="E238" i="2"/>
  <c r="E251" i="2"/>
  <c r="E257" i="2"/>
  <c r="E67" i="2"/>
  <c r="E14" i="2"/>
  <c r="E114" i="2"/>
  <c r="E41" i="2"/>
  <c r="E161" i="2"/>
  <c r="E180" i="2"/>
  <c r="E3" i="2"/>
  <c r="E59" i="2"/>
  <c r="E62" i="2"/>
  <c r="E66" i="2"/>
  <c r="E69" i="2"/>
  <c r="E75" i="2"/>
  <c r="E79" i="2"/>
  <c r="E87" i="2"/>
  <c r="E12" i="2"/>
  <c r="E92" i="2"/>
  <c r="E20" i="2"/>
  <c r="E206" i="2"/>
  <c r="E102" i="2"/>
  <c r="E211" i="2"/>
  <c r="E105" i="2"/>
  <c r="E113" i="2"/>
  <c r="E122" i="2"/>
  <c r="E220" i="2"/>
  <c r="E132" i="2"/>
  <c r="E136" i="2"/>
  <c r="E139" i="2"/>
  <c r="E39" i="2"/>
  <c r="E228" i="2"/>
  <c r="E146" i="2"/>
  <c r="E152" i="2"/>
  <c r="E236" i="2"/>
  <c r="E158" i="2"/>
  <c r="E164" i="2"/>
  <c r="E168" i="2"/>
  <c r="E252" i="2"/>
  <c r="E255" i="2"/>
  <c r="E52" i="2"/>
  <c r="E183" i="2"/>
  <c r="E191" i="2"/>
  <c r="E8" i="2"/>
  <c r="E88" i="2"/>
  <c r="E23" i="2"/>
  <c r="E115" i="2"/>
  <c r="E32" i="2"/>
  <c r="E43" i="2"/>
  <c r="E165" i="2"/>
  <c r="E248" i="2"/>
  <c r="E53" i="2"/>
  <c r="E7" i="2"/>
  <c r="E84" i="2"/>
  <c r="E24" i="2"/>
  <c r="E210" i="2"/>
  <c r="E111" i="2"/>
  <c r="E31" i="2"/>
  <c r="E138" i="2"/>
  <c r="E145" i="2"/>
  <c r="E150" i="2"/>
  <c r="E157" i="2"/>
  <c r="E244" i="2"/>
  <c r="E254" i="2"/>
  <c r="E182" i="2"/>
  <c r="E76" i="2"/>
  <c r="E22" i="2"/>
  <c r="E184" i="2"/>
  <c r="E170" i="2"/>
  <c r="E55" i="2"/>
  <c r="E18" i="2"/>
  <c r="E185" i="2"/>
  <c r="E4" i="2"/>
  <c r="E193" i="2"/>
  <c r="E70" i="2"/>
  <c r="E197" i="2"/>
  <c r="E49" i="2"/>
  <c r="E90" i="2"/>
  <c r="E15" i="2"/>
  <c r="E93" i="2"/>
  <c r="E96" i="2"/>
  <c r="E25" i="2"/>
  <c r="E209" i="2"/>
  <c r="E213" i="2"/>
  <c r="E217" i="2"/>
  <c r="E116" i="2"/>
  <c r="E218" i="2"/>
  <c r="E221" i="2"/>
  <c r="E133" i="2"/>
  <c r="E34" i="2"/>
  <c r="E225" i="2"/>
  <c r="E40" i="2"/>
  <c r="E229" i="2"/>
  <c r="E234" i="2"/>
  <c r="E224" i="2"/>
  <c r="E155" i="2"/>
  <c r="E160" i="2"/>
  <c r="E240" i="2"/>
  <c r="E245" i="2"/>
  <c r="E175" i="2"/>
  <c r="E176" i="2"/>
  <c r="E181" i="2"/>
  <c r="E60" i="2"/>
  <c r="E6" i="2"/>
  <c r="E202" i="2"/>
  <c r="E204" i="2"/>
  <c r="E212" i="2"/>
  <c r="E120" i="2"/>
  <c r="E36" i="2"/>
  <c r="E148" i="2"/>
  <c r="E242" i="2"/>
  <c r="E26" i="2"/>
  <c r="E179" i="2"/>
  <c r="E249" i="2"/>
  <c r="E243" i="2"/>
  <c r="E246" i="2"/>
  <c r="E47" i="2"/>
  <c r="E123" i="2"/>
  <c r="E226" i="2"/>
  <c r="E135" i="2"/>
  <c r="E130" i="2"/>
  <c r="E119" i="2"/>
  <c r="E108" i="2"/>
  <c r="E101" i="2"/>
  <c r="E21" i="2"/>
  <c r="E16" i="2"/>
  <c r="E86" i="2"/>
  <c r="E201" i="2"/>
  <c r="E198" i="2"/>
  <c r="E194" i="2"/>
  <c r="E190" i="2"/>
  <c r="E57" i="2"/>
  <c r="E258" i="2"/>
  <c r="E178" i="2"/>
  <c r="E50" i="2"/>
  <c r="E174" i="2"/>
  <c r="E172" i="2"/>
  <c r="E167" i="2"/>
  <c r="E239" i="2"/>
  <c r="E159" i="2"/>
  <c r="E237" i="2"/>
  <c r="E48" i="2"/>
  <c r="E151" i="2"/>
  <c r="E147" i="2"/>
  <c r="E231" i="2"/>
  <c r="E227" i="2"/>
  <c r="E143" i="2"/>
  <c r="E140" i="2"/>
  <c r="E35" i="2"/>
  <c r="E222" i="2"/>
  <c r="E131" i="2"/>
  <c r="E29" i="2"/>
  <c r="E219" i="2"/>
  <c r="E124" i="2"/>
  <c r="E112" i="2"/>
  <c r="E109" i="2"/>
  <c r="E106" i="2"/>
  <c r="E104" i="2"/>
  <c r="E100" i="2"/>
  <c r="E207" i="2"/>
  <c r="E97" i="2"/>
  <c r="E19" i="2"/>
  <c r="E203" i="2"/>
  <c r="E13" i="2"/>
  <c r="E81" i="2"/>
  <c r="E83" i="2"/>
  <c r="E78" i="2"/>
  <c r="E196" i="2"/>
  <c r="E80" i="2"/>
  <c r="E195" i="2"/>
  <c r="E65" i="2"/>
  <c r="E2" i="2"/>
  <c r="E186" i="2"/>
  <c r="E42" i="2"/>
  <c r="E56" i="2"/>
  <c r="E216" i="2"/>
  <c r="E54" i="2"/>
  <c r="E51" i="2"/>
  <c r="E171" i="2"/>
  <c r="E169" i="2"/>
  <c r="E241" i="2"/>
  <c r="E45" i="2"/>
  <c r="E230" i="2"/>
  <c r="E142" i="2"/>
  <c r="E33" i="2"/>
  <c r="E128" i="2"/>
  <c r="E117" i="2"/>
  <c r="E107" i="2"/>
  <c r="E208" i="2"/>
  <c r="E205" i="2"/>
  <c r="E94" i="2"/>
  <c r="E11" i="2"/>
  <c r="E200" i="2"/>
  <c r="E73" i="2"/>
  <c r="E5" i="2"/>
  <c r="E189" i="2"/>
  <c r="E44" i="2"/>
  <c r="E188" i="2"/>
  <c r="E77" i="2"/>
  <c r="E95" i="2"/>
  <c r="E30" i="2"/>
  <c r="E192" i="2"/>
  <c r="E187" i="2"/>
  <c r="E63" i="2"/>
  <c r="E68" i="2"/>
  <c r="E71" i="2"/>
  <c r="E199" i="2"/>
  <c r="E9" i="2"/>
  <c r="E82" i="2"/>
  <c r="E89" i="2"/>
  <c r="E17" i="2"/>
  <c r="E98" i="2"/>
  <c r="E27" i="2"/>
  <c r="E103" i="2"/>
  <c r="E214" i="2"/>
  <c r="E110" i="2"/>
  <c r="E118" i="2"/>
  <c r="E125" i="2"/>
  <c r="E129" i="2"/>
  <c r="E134" i="2"/>
  <c r="E137" i="2"/>
  <c r="E141" i="2"/>
  <c r="E144" i="2"/>
  <c r="E232" i="2"/>
  <c r="E149" i="2"/>
  <c r="E153" i="2"/>
  <c r="E156" i="2"/>
  <c r="E162" i="2"/>
  <c r="E166" i="2"/>
  <c r="E250" i="2"/>
  <c r="E253" i="2"/>
  <c r="E256" i="2"/>
  <c r="E259" i="2"/>
  <c r="E61" i="2"/>
  <c r="E72" i="2"/>
  <c r="E10" i="2"/>
  <c r="E46" i="2"/>
  <c r="E28" i="2"/>
  <c r="E127" i="2"/>
  <c r="E37" i="2"/>
  <c r="E235" i="2"/>
  <c r="E247" i="2"/>
  <c r="E177" i="2"/>
  <c r="O3" i="2" l="1"/>
  <c r="O5" i="2" l="1"/>
  <c r="P2" i="2" l="1"/>
  <c r="P4" i="2"/>
  <c r="P3" i="2"/>
</calcChain>
</file>

<file path=xl/sharedStrings.xml><?xml version="1.0" encoding="utf-8"?>
<sst xmlns="http://schemas.openxmlformats.org/spreadsheetml/2006/main" count="2177" uniqueCount="1583">
  <si>
    <t>zoharcn</t>
  </si>
  <si>
    <t>yoqneam.org.il</t>
  </si>
  <si>
    <t>Akrish</t>
  </si>
  <si>
    <t>ma-tamar.co.il</t>
  </si>
  <si>
    <t>anat</t>
  </si>
  <si>
    <t>lachish.org.il</t>
  </si>
  <si>
    <t>lishca</t>
  </si>
  <si>
    <t>j-v.org.il</t>
  </si>
  <si>
    <t>dover</t>
  </si>
  <si>
    <t>neho.org.il</t>
  </si>
  <si>
    <t>Yaser</t>
  </si>
  <si>
    <t>alqasoum.org.il</t>
  </si>
  <si>
    <t>idith</t>
  </si>
  <si>
    <t>galil-elion.org.il</t>
  </si>
  <si>
    <t>davidd</t>
  </si>
  <si>
    <t>ashdod.muni.il</t>
  </si>
  <si>
    <t>slman</t>
  </si>
  <si>
    <t>nevemidbar.org.il</t>
  </si>
  <si>
    <t>abu-snan</t>
  </si>
  <si>
    <t>iula.org.il</t>
  </si>
  <si>
    <t>lishka</t>
  </si>
  <si>
    <t>even-yehuda.muni.il</t>
  </si>
  <si>
    <t>mhmdrft</t>
  </si>
  <si>
    <t>gmail.com</t>
  </si>
  <si>
    <t>NahmanY</t>
  </si>
  <si>
    <t>ofaqim.muni.il</t>
  </si>
  <si>
    <t>narkis</t>
  </si>
  <si>
    <t>or-ye.org.il</t>
  </si>
  <si>
    <t>rachamim</t>
  </si>
  <si>
    <t>oraqiva.muni.il</t>
  </si>
  <si>
    <t>abed_d</t>
  </si>
  <si>
    <t>elbatoof-co</t>
  </si>
  <si>
    <t>hotmail.co.il</t>
  </si>
  <si>
    <t>camel_alona</t>
  </si>
  <si>
    <t>moty</t>
  </si>
  <si>
    <t>ely.org.il</t>
  </si>
  <si>
    <t>hilab</t>
  </si>
  <si>
    <t>alfe-menashe.muni.il</t>
  </si>
  <si>
    <t>pnina</t>
  </si>
  <si>
    <t>elkana.org.il</t>
  </si>
  <si>
    <t>hila-r</t>
  </si>
  <si>
    <t>ashkelon.muni.il</t>
  </si>
  <si>
    <t>pnina-m</t>
  </si>
  <si>
    <t>limorshaked</t>
  </si>
  <si>
    <t>b-y.org.il</t>
  </si>
  <si>
    <t>danyf</t>
  </si>
  <si>
    <t>br7.org.il</t>
  </si>
  <si>
    <t>zoher.zoabi</t>
  </si>
  <si>
    <t>binadc</t>
  </si>
  <si>
    <t>fadwad10</t>
  </si>
  <si>
    <t>bedagan</t>
  </si>
  <si>
    <t>netvision.net.il</t>
  </si>
  <si>
    <t>ezra</t>
  </si>
  <si>
    <t>bet-shean.org.il</t>
  </si>
  <si>
    <t>michaels</t>
  </si>
  <si>
    <t>bshemesh.co.il</t>
  </si>
  <si>
    <t>m.lev</t>
  </si>
  <si>
    <t>bbm.org.il</t>
  </si>
  <si>
    <t>Nitsan</t>
  </si>
  <si>
    <t>bin-ada.co.il</t>
  </si>
  <si>
    <t>basma120</t>
  </si>
  <si>
    <t>walla.co.il</t>
  </si>
  <si>
    <t>nehaya</t>
  </si>
  <si>
    <t>bosmat.org.il</t>
  </si>
  <si>
    <t>j-v</t>
  </si>
  <si>
    <t>jordanvalley.org.il</t>
  </si>
  <si>
    <t>dafna</t>
  </si>
  <si>
    <t>brener.org.il</t>
  </si>
  <si>
    <t>m7madeeb</t>
  </si>
  <si>
    <t>ziad</t>
  </si>
  <si>
    <t>bezeqint.net</t>
  </si>
  <si>
    <t>arabasyosef2</t>
  </si>
  <si>
    <t>morad.ammash</t>
  </si>
  <si>
    <t>afif</t>
  </si>
  <si>
    <t>jatt.muni.il</t>
  </si>
  <si>
    <t>amireinat</t>
  </si>
  <si>
    <t>givat-zeev.muni.il</t>
  </si>
  <si>
    <t>Amir.fishman</t>
  </si>
  <si>
    <t>gedera.muni.il</t>
  </si>
  <si>
    <t>gush-etzion.org.il</t>
  </si>
  <si>
    <t>aluma</t>
  </si>
  <si>
    <t>gezer-region.muni.il</t>
  </si>
  <si>
    <t>ganrave.org.il</t>
  </si>
  <si>
    <t>gantik.org.il</t>
  </si>
  <si>
    <t>pniotd</t>
  </si>
  <si>
    <t>deirelassad</t>
  </si>
  <si>
    <t>hagilboa.org.il</t>
  </si>
  <si>
    <t>michalz</t>
  </si>
  <si>
    <t>arava.co.il</t>
  </si>
  <si>
    <t>yaron</t>
  </si>
  <si>
    <t>har-adar.muni.il</t>
  </si>
  <si>
    <t>harhev</t>
  </si>
  <si>
    <t>hrhevron.co.il</t>
  </si>
  <si>
    <t>yasmitd</t>
  </si>
  <si>
    <t>zy1882.co.il</t>
  </si>
  <si>
    <t>mazkira</t>
  </si>
  <si>
    <t>zemar.net</t>
  </si>
  <si>
    <t>modiin-region.muni.il</t>
  </si>
  <si>
    <t>Baruch-B</t>
  </si>
  <si>
    <t>Hadera.muni.il</t>
  </si>
  <si>
    <t>ramia</t>
  </si>
  <si>
    <t>holon.muni.il</t>
  </si>
  <si>
    <t>morb</t>
  </si>
  <si>
    <t>hof-ashkelon.org.il</t>
  </si>
  <si>
    <t>avishagc</t>
  </si>
  <si>
    <t>hof-hasharon.co.il</t>
  </si>
  <si>
    <t>abu_ilgean</t>
  </si>
  <si>
    <t>walla.com</t>
  </si>
  <si>
    <t>h.meida</t>
  </si>
  <si>
    <t>harish.muni.il</t>
  </si>
  <si>
    <t>mirim</t>
  </si>
  <si>
    <t>tiberias.muni.il</t>
  </si>
  <si>
    <t>tuba.dov</t>
  </si>
  <si>
    <t>orsan</t>
  </si>
  <si>
    <t>turan.muni.il</t>
  </si>
  <si>
    <t>leshkah.taybe</t>
  </si>
  <si>
    <t>diab_jad</t>
  </si>
  <si>
    <t>tova</t>
  </si>
  <si>
    <t>yavne.muni.il</t>
  </si>
  <si>
    <t>pniot</t>
  </si>
  <si>
    <t>ye-mo.org.il</t>
  </si>
  <si>
    <t>maada.b</t>
  </si>
  <si>
    <t>yaniv</t>
  </si>
  <si>
    <t>ylc.org.il</t>
  </si>
  <si>
    <t>eshmulik</t>
  </si>
  <si>
    <t>jerusalem.muni.il</t>
  </si>
  <si>
    <t>shmilb</t>
  </si>
  <si>
    <t>kyair.org.il</t>
  </si>
  <si>
    <t>k-vradim.org.il</t>
  </si>
  <si>
    <t>lishka.kk</t>
  </si>
  <si>
    <t>igabrieli</t>
  </si>
  <si>
    <t>kana-muni.com</t>
  </si>
  <si>
    <t>andresm</t>
  </si>
  <si>
    <t>ksaba.co.il</t>
  </si>
  <si>
    <t>gizbar</t>
  </si>
  <si>
    <t>kfar.org.il</t>
  </si>
  <si>
    <t>rachel_s</t>
  </si>
  <si>
    <t>karmiel.muni.il</t>
  </si>
  <si>
    <t>info</t>
  </si>
  <si>
    <t>lev-hasharon.com</t>
  </si>
  <si>
    <t>doverlod</t>
  </si>
  <si>
    <t>mm.lakya</t>
  </si>
  <si>
    <t>Mazali</t>
  </si>
  <si>
    <t>mvhr.org.il</t>
  </si>
  <si>
    <t>Ovadiaih</t>
  </si>
  <si>
    <t>shalomzu</t>
  </si>
  <si>
    <t>migdal-haemeq.muni.il</t>
  </si>
  <si>
    <t>ahuva_h</t>
  </si>
  <si>
    <t>modiin.muni.il</t>
  </si>
  <si>
    <t>yassin_hig</t>
  </si>
  <si>
    <t>outlook.com</t>
  </si>
  <si>
    <t>dmoshe</t>
  </si>
  <si>
    <t>matteasher.org.il</t>
  </si>
  <si>
    <t>maoz</t>
  </si>
  <si>
    <t>binyamin.org.il</t>
  </si>
  <si>
    <t>David</t>
  </si>
  <si>
    <t>metulla.muni.il</t>
  </si>
  <si>
    <t>el_zion</t>
  </si>
  <si>
    <t>metar.muni.il</t>
  </si>
  <si>
    <t>masada1.lc</t>
  </si>
  <si>
    <t>zhizki</t>
  </si>
  <si>
    <t>mam.org.il</t>
  </si>
  <si>
    <t>maaleefraim.co.il</t>
  </si>
  <si>
    <t>meravy</t>
  </si>
  <si>
    <t>myosef.org.il</t>
  </si>
  <si>
    <t>drord</t>
  </si>
  <si>
    <t>mitzpe-ramon.muni.il</t>
  </si>
  <si>
    <t>izko</t>
  </si>
  <si>
    <t>mrg.org.il</t>
  </si>
  <si>
    <t>ami</t>
  </si>
  <si>
    <t>merchavim.org.il</t>
  </si>
  <si>
    <t>yodite</t>
  </si>
  <si>
    <t>nahariya.muni.il</t>
  </si>
  <si>
    <t>FJAMAL63</t>
  </si>
  <si>
    <t>GMAIL.COM</t>
  </si>
  <si>
    <t>complaints</t>
  </si>
  <si>
    <t>NZC.org.il</t>
  </si>
  <si>
    <t>sofian.w</t>
  </si>
  <si>
    <t>nazareth.muni.il</t>
  </si>
  <si>
    <t>eyal</t>
  </si>
  <si>
    <t>nesher.muni.il</t>
  </si>
  <si>
    <t>beny200</t>
  </si>
  <si>
    <t>pniyot</t>
  </si>
  <si>
    <t>netanya.muni.il</t>
  </si>
  <si>
    <t>miril</t>
  </si>
  <si>
    <t>savyon.muni.il</t>
  </si>
  <si>
    <t>hamid.abolel</t>
  </si>
  <si>
    <t>miri</t>
  </si>
  <si>
    <t>mmm-ilit.org.il</t>
  </si>
  <si>
    <t>mazkirut</t>
  </si>
  <si>
    <t>emanuel.muni.il</t>
  </si>
  <si>
    <t>elinor</t>
  </si>
  <si>
    <t>emek-lod.org.il</t>
  </si>
  <si>
    <t>windows</t>
  </si>
  <si>
    <t>zahav.net.il</t>
  </si>
  <si>
    <t>orlih</t>
  </si>
  <si>
    <t>afula.muni.il</t>
  </si>
  <si>
    <t>joshua_a</t>
  </si>
  <si>
    <t>arad.muni.il</t>
  </si>
  <si>
    <t>ruwayday</t>
  </si>
  <si>
    <t>arara-ara.muni.il</t>
  </si>
  <si>
    <t>jasar</t>
  </si>
  <si>
    <t>ladpc.gov.il</t>
  </si>
  <si>
    <t>faradis.council</t>
  </si>
  <si>
    <t>Edgar.dalwar</t>
  </si>
  <si>
    <t>saleemswead</t>
  </si>
  <si>
    <t>judith</t>
  </si>
  <si>
    <t>pardesia.muni.il</t>
  </si>
  <si>
    <t>h.m</t>
  </si>
  <si>
    <t>ptikva.org.il</t>
  </si>
  <si>
    <t>talise</t>
  </si>
  <si>
    <t>ashorer</t>
  </si>
  <si>
    <t>zefat.muni.il</t>
  </si>
  <si>
    <t>ILANIT</t>
  </si>
  <si>
    <t>kedumim.org.il</t>
  </si>
  <si>
    <t>ayman.ceo.kl</t>
  </si>
  <si>
    <t>mazkir</t>
  </si>
  <si>
    <t>qatzrin.muni.il</t>
  </si>
  <si>
    <t>shuly</t>
  </si>
  <si>
    <t>kiryat4.org.il</t>
  </si>
  <si>
    <t>talli</t>
  </si>
  <si>
    <t>k-m.org.il</t>
  </si>
  <si>
    <t>luzit</t>
  </si>
  <si>
    <t>k-8.co.il</t>
  </si>
  <si>
    <t>ramamayor</t>
  </si>
  <si>
    <t>rickyd</t>
  </si>
  <si>
    <t>rishonlezion.muni.il</t>
  </si>
  <si>
    <t>secrht</t>
  </si>
  <si>
    <t>shuli</t>
  </si>
  <si>
    <t>rehovot.muni.il</t>
  </si>
  <si>
    <t>sharonb</t>
  </si>
  <si>
    <t>ramla.muni.il</t>
  </si>
  <si>
    <t>irit-ar</t>
  </si>
  <si>
    <t>ramat-gan.muni.il</t>
  </si>
  <si>
    <t>adva</t>
  </si>
  <si>
    <t>rng.org.il</t>
  </si>
  <si>
    <t>roy_a</t>
  </si>
  <si>
    <t>ramat-hasharon.muni.il</t>
  </si>
  <si>
    <t>uzi</t>
  </si>
  <si>
    <t>ramat-yishay.co.il</t>
  </si>
  <si>
    <t>mirin</t>
  </si>
  <si>
    <t>raanana.muni.il</t>
  </si>
  <si>
    <t>gargawi</t>
  </si>
  <si>
    <t>yarons</t>
  </si>
  <si>
    <t>sederot.muni.il</t>
  </si>
  <si>
    <t>rafiav</t>
  </si>
  <si>
    <t>shomron.org.il</t>
  </si>
  <si>
    <t>najish11</t>
  </si>
  <si>
    <t>tel-aviv.gov.il</t>
  </si>
  <si>
    <t>tel-mond</t>
  </si>
  <si>
    <t>abugosh.muni.il</t>
  </si>
  <si>
    <t>oranit.org.il</t>
  </si>
  <si>
    <t>zipora</t>
  </si>
  <si>
    <t>azor.muni.il</t>
  </si>
  <si>
    <t>magis</t>
  </si>
  <si>
    <t>eilat.muni.il</t>
  </si>
  <si>
    <t>nachumb</t>
  </si>
  <si>
    <t>elad.muni.il</t>
  </si>
  <si>
    <t>mokeds</t>
  </si>
  <si>
    <t>efrat.muni.il</t>
  </si>
  <si>
    <t>FOI</t>
  </si>
  <si>
    <t>ariel.muni.il</t>
  </si>
  <si>
    <t>mordib</t>
  </si>
  <si>
    <t>erc.org.il</t>
  </si>
  <si>
    <t>koby_r</t>
  </si>
  <si>
    <t>beer-tuvia.org.il</t>
  </si>
  <si>
    <t>chavam</t>
  </si>
  <si>
    <t>bet-el.muni.il</t>
  </si>
  <si>
    <t>dyossi</t>
  </si>
  <si>
    <t>beit-arye.co.il</t>
  </si>
  <si>
    <t>akiva</t>
  </si>
  <si>
    <t>betar-illit.muni.il</t>
  </si>
  <si>
    <t>orit</t>
  </si>
  <si>
    <t>bney-ayish.muni.il</t>
  </si>
  <si>
    <t>udin</t>
  </si>
  <si>
    <t>bns.org.il</t>
  </si>
  <si>
    <t>ilanak</t>
  </si>
  <si>
    <t>bat-yam.muni.il</t>
  </si>
  <si>
    <t>gabih</t>
  </si>
  <si>
    <t>givat-shmuel.muni.il</t>
  </si>
  <si>
    <t>Adar</t>
  </si>
  <si>
    <t>Givatayim.muni.il</t>
  </si>
  <si>
    <t>gderot.muni.il</t>
  </si>
  <si>
    <t>etir</t>
  </si>
  <si>
    <t>golan.org.il</t>
  </si>
  <si>
    <t>yosiy</t>
  </si>
  <si>
    <t>glt.org.il</t>
  </si>
  <si>
    <t>mhadar</t>
  </si>
  <si>
    <t>gan-yavne.co.il</t>
  </si>
  <si>
    <t>shviger</t>
  </si>
  <si>
    <t>dsharon.org.il</t>
  </si>
  <si>
    <t>etib</t>
  </si>
  <si>
    <t>hod-hasharon.muni.il</t>
  </si>
  <si>
    <t>sarit.m</t>
  </si>
  <si>
    <t>hefer.org.il</t>
  </si>
  <si>
    <t>ShlomitK</t>
  </si>
  <si>
    <t>herzliya.muni.il</t>
  </si>
  <si>
    <t>kerenr</t>
  </si>
  <si>
    <t>zvulun.co.il</t>
  </si>
  <si>
    <t>sheryb</t>
  </si>
  <si>
    <t>eilot.org.il</t>
  </si>
  <si>
    <t>doron.l</t>
  </si>
  <si>
    <t>hevel-yavne.org.il</t>
  </si>
  <si>
    <t>ruthis</t>
  </si>
  <si>
    <t>haifa.muni.il</t>
  </si>
  <si>
    <t>idan</t>
  </si>
  <si>
    <t>hatzorg.co.il</t>
  </si>
  <si>
    <t>shmulik</t>
  </si>
  <si>
    <t>tirat-carmel.muni.il</t>
  </si>
  <si>
    <t>mirit</t>
  </si>
  <si>
    <t>yoav.org.il</t>
  </si>
  <si>
    <t>yesod</t>
  </si>
  <si>
    <t>s</t>
  </si>
  <si>
    <t>yaffa.org.il</t>
  </si>
  <si>
    <t>lishka1</t>
  </si>
  <si>
    <t>maadams.639</t>
  </si>
  <si>
    <t>mamon6</t>
  </si>
  <si>
    <t>hofesh-hameida</t>
  </si>
  <si>
    <t>kafr-yasif.muni.il</t>
  </si>
  <si>
    <t>alisb</t>
  </si>
  <si>
    <t>kfar-yona.org.il</t>
  </si>
  <si>
    <t>shlomo</t>
  </si>
  <si>
    <t>kefar-tavor.muni.il</t>
  </si>
  <si>
    <t>edna</t>
  </si>
  <si>
    <t>lehavim.muni.il</t>
  </si>
  <si>
    <t>talye</t>
  </si>
  <si>
    <t>m-zion.org.il</t>
  </si>
  <si>
    <t>meitals</t>
  </si>
  <si>
    <t>tefen.org.il</t>
  </si>
  <si>
    <t>megido.org.il</t>
  </si>
  <si>
    <t>davidb</t>
  </si>
  <si>
    <t>dead-sea.org.il</t>
  </si>
  <si>
    <t>mazkeret-batya.muni.il</t>
  </si>
  <si>
    <t>pinit</t>
  </si>
  <si>
    <t>m-yehuda.org.il</t>
  </si>
  <si>
    <t>hagay</t>
  </si>
  <si>
    <t>menashe.co.il</t>
  </si>
  <si>
    <t>lischa</t>
  </si>
  <si>
    <t>maaleiron.muni.il</t>
  </si>
  <si>
    <t>maltar.co.il</t>
  </si>
  <si>
    <t>hayabe</t>
  </si>
  <si>
    <t>misgav.org.il</t>
  </si>
  <si>
    <t>nirit</t>
  </si>
  <si>
    <t>ma-soreq.org.il</t>
  </si>
  <si>
    <t>ohad</t>
  </si>
  <si>
    <t>nallit.org.il</t>
  </si>
  <si>
    <t>blalkh6s</t>
  </si>
  <si>
    <t>rahel</t>
  </si>
  <si>
    <t>omer.muni.il</t>
  </si>
  <si>
    <t>akko.muni.il</t>
  </si>
  <si>
    <t>yosi</t>
  </si>
  <si>
    <t>maianot.co.il</t>
  </si>
  <si>
    <t>racheliav</t>
  </si>
  <si>
    <t>emekyizrael.org.il</t>
  </si>
  <si>
    <t>g.ran</t>
  </si>
  <si>
    <t>pardes-hanna-karkur.muni.il</t>
  </si>
  <si>
    <t>batsheva_p</t>
  </si>
  <si>
    <t>kadima-zoran.muni.il</t>
  </si>
  <si>
    <t>riki</t>
  </si>
  <si>
    <t>kiryatono.muni.il</t>
  </si>
  <si>
    <t>meida</t>
  </si>
  <si>
    <t>kiryat-ata.muni.il</t>
  </si>
  <si>
    <t>malia</t>
  </si>
  <si>
    <t>qbialik.org.il</t>
  </si>
  <si>
    <t>shlomod</t>
  </si>
  <si>
    <t>qiryat-gat.muni.il</t>
  </si>
  <si>
    <t>doveret</t>
  </si>
  <si>
    <t>kiryat-tivon.muni.il</t>
  </si>
  <si>
    <t>mayor</t>
  </si>
  <si>
    <t>k-yam.co.il</t>
  </si>
  <si>
    <t>pr</t>
  </si>
  <si>
    <t>yearim.co.il</t>
  </si>
  <si>
    <t>motzkin.org</t>
  </si>
  <si>
    <t>itzik</t>
  </si>
  <si>
    <t>karneishomron.co.il</t>
  </si>
  <si>
    <t>nir</t>
  </si>
  <si>
    <t>rosh.org.il</t>
  </si>
  <si>
    <t>rosh_pina</t>
  </si>
  <si>
    <t>rosh-pinna.muni.il</t>
  </si>
  <si>
    <t>nurit</t>
  </si>
  <si>
    <t>sdotnegev.org.il</t>
  </si>
  <si>
    <t>dalia</t>
  </si>
  <si>
    <t>shoham.muni.il</t>
  </si>
  <si>
    <t>shmohel617</t>
  </si>
  <si>
    <t>oded</t>
  </si>
  <si>
    <t>sng.org.il</t>
  </si>
  <si>
    <t>shafir.org.il</t>
  </si>
  <si>
    <t>avi_dg</t>
  </si>
  <si>
    <t>hcarmel.org.il</t>
  </si>
  <si>
    <t>yoqneam</t>
  </si>
  <si>
    <t>ma-tamar</t>
  </si>
  <si>
    <t>lachish</t>
  </si>
  <si>
    <t>neho</t>
  </si>
  <si>
    <t>alqasoum</t>
  </si>
  <si>
    <t>galil-elion</t>
  </si>
  <si>
    <t>ashdod</t>
  </si>
  <si>
    <t>nevemidbar</t>
  </si>
  <si>
    <t>iula</t>
  </si>
  <si>
    <t>even-yehuda</t>
  </si>
  <si>
    <t>gmail</t>
  </si>
  <si>
    <t>ofaqim</t>
  </si>
  <si>
    <t>or-ye</t>
  </si>
  <si>
    <t>oraqiva</t>
  </si>
  <si>
    <t>hotmail</t>
  </si>
  <si>
    <t>ely</t>
  </si>
  <si>
    <t>alfe-menashe</t>
  </si>
  <si>
    <t>elkana</t>
  </si>
  <si>
    <t>ashkelon</t>
  </si>
  <si>
    <t>b-y</t>
  </si>
  <si>
    <t>br7</t>
  </si>
  <si>
    <t>netvision</t>
  </si>
  <si>
    <t>bet-shean</t>
  </si>
  <si>
    <t>bshemesh</t>
  </si>
  <si>
    <t>bbm</t>
  </si>
  <si>
    <t>bin-ada</t>
  </si>
  <si>
    <t>walla</t>
  </si>
  <si>
    <t>bosmat</t>
  </si>
  <si>
    <t>jordanvalley</t>
  </si>
  <si>
    <t>brener</t>
  </si>
  <si>
    <t>bezeqint</t>
  </si>
  <si>
    <t>jatt</t>
  </si>
  <si>
    <t>givat-zeev</t>
  </si>
  <si>
    <t>gedera</t>
  </si>
  <si>
    <t>gush-etzion</t>
  </si>
  <si>
    <t>gezer-region</t>
  </si>
  <si>
    <t>ganrave</t>
  </si>
  <si>
    <t>gantik</t>
  </si>
  <si>
    <t>hagilboa</t>
  </si>
  <si>
    <t>arava</t>
  </si>
  <si>
    <t>har-adar</t>
  </si>
  <si>
    <t>hrhevron</t>
  </si>
  <si>
    <t>zy1882</t>
  </si>
  <si>
    <t>zemar</t>
  </si>
  <si>
    <t>modiin-region</t>
  </si>
  <si>
    <t>Hadera</t>
  </si>
  <si>
    <t>holon</t>
  </si>
  <si>
    <t>hof-ashkelon</t>
  </si>
  <si>
    <t>hof-hasharon</t>
  </si>
  <si>
    <t>harish</t>
  </si>
  <si>
    <t>tiberias</t>
  </si>
  <si>
    <t>turan</t>
  </si>
  <si>
    <t>yavne</t>
  </si>
  <si>
    <t>ye-mo</t>
  </si>
  <si>
    <t>ylc</t>
  </si>
  <si>
    <t>jerusalem</t>
  </si>
  <si>
    <t>kyair</t>
  </si>
  <si>
    <t>k-vradim</t>
  </si>
  <si>
    <t>kana-muni</t>
  </si>
  <si>
    <t>ksaba</t>
  </si>
  <si>
    <t>kfar</t>
  </si>
  <si>
    <t>karmiel</t>
  </si>
  <si>
    <t>lev-hasharon</t>
  </si>
  <si>
    <t>mvhr</t>
  </si>
  <si>
    <t>migdal-haemeq</t>
  </si>
  <si>
    <t>modiin</t>
  </si>
  <si>
    <t>outlook</t>
  </si>
  <si>
    <t>matteasher</t>
  </si>
  <si>
    <t>binyamin</t>
  </si>
  <si>
    <t>metulla</t>
  </si>
  <si>
    <t>metar</t>
  </si>
  <si>
    <t>mam</t>
  </si>
  <si>
    <t>maaleefraim</t>
  </si>
  <si>
    <t>myosef</t>
  </si>
  <si>
    <t>mitzpe-ramon</t>
  </si>
  <si>
    <t>mrg</t>
  </si>
  <si>
    <t>merchavim</t>
  </si>
  <si>
    <t>nahariya</t>
  </si>
  <si>
    <t>NZC</t>
  </si>
  <si>
    <t>nazareth</t>
  </si>
  <si>
    <t>nesher</t>
  </si>
  <si>
    <t>netanya</t>
  </si>
  <si>
    <t>savyon</t>
  </si>
  <si>
    <t>mmm-ilit</t>
  </si>
  <si>
    <t>emanuel</t>
  </si>
  <si>
    <t>emek-lod</t>
  </si>
  <si>
    <t>zahav</t>
  </si>
  <si>
    <t>afula</t>
  </si>
  <si>
    <t>arad</t>
  </si>
  <si>
    <t>arara-ara</t>
  </si>
  <si>
    <t>ladpc</t>
  </si>
  <si>
    <t>pardesia</t>
  </si>
  <si>
    <t>ptikva</t>
  </si>
  <si>
    <t>zefat</t>
  </si>
  <si>
    <t>kedumim</t>
  </si>
  <si>
    <t>qatzrin</t>
  </si>
  <si>
    <t>kiryat4</t>
  </si>
  <si>
    <t>k-m</t>
  </si>
  <si>
    <t>k-8</t>
  </si>
  <si>
    <t>rishonlezion</t>
  </si>
  <si>
    <t>rehovot</t>
  </si>
  <si>
    <t>ramla</t>
  </si>
  <si>
    <t>ramat-gan</t>
  </si>
  <si>
    <t>rng</t>
  </si>
  <si>
    <t>ramat-hasharon</t>
  </si>
  <si>
    <t>ramat-yishay</t>
  </si>
  <si>
    <t>raanana</t>
  </si>
  <si>
    <t>sederot</t>
  </si>
  <si>
    <t>shomron</t>
  </si>
  <si>
    <t>tel-aviv</t>
  </si>
  <si>
    <t>abugosh</t>
  </si>
  <si>
    <t>oranit</t>
  </si>
  <si>
    <t>azor</t>
  </si>
  <si>
    <t>eilat</t>
  </si>
  <si>
    <t>elad</t>
  </si>
  <si>
    <t>efrat</t>
  </si>
  <si>
    <t>ariel</t>
  </si>
  <si>
    <t>erc</t>
  </si>
  <si>
    <t>beer-tuvia</t>
  </si>
  <si>
    <t>bet-el</t>
  </si>
  <si>
    <t>beit-arye</t>
  </si>
  <si>
    <t>betar-illit</t>
  </si>
  <si>
    <t>bney-ayish</t>
  </si>
  <si>
    <t>bns</t>
  </si>
  <si>
    <t>bat-yam</t>
  </si>
  <si>
    <t>givat-shmuel</t>
  </si>
  <si>
    <t>Givatayim</t>
  </si>
  <si>
    <t>gderot</t>
  </si>
  <si>
    <t>golan</t>
  </si>
  <si>
    <t>glt</t>
  </si>
  <si>
    <t>gan-yavne</t>
  </si>
  <si>
    <t>dsharon</t>
  </si>
  <si>
    <t>hod-hasharon</t>
  </si>
  <si>
    <t>hefer</t>
  </si>
  <si>
    <t>herzliya</t>
  </si>
  <si>
    <t>zvulun</t>
  </si>
  <si>
    <t>eilot</t>
  </si>
  <si>
    <t>hevel-yavne</t>
  </si>
  <si>
    <t>haifa</t>
  </si>
  <si>
    <t>hatzorg</t>
  </si>
  <si>
    <t>tirat-carmel</t>
  </si>
  <si>
    <t>yoav</t>
  </si>
  <si>
    <t>yaffa</t>
  </si>
  <si>
    <t>kafr-yasif</t>
  </si>
  <si>
    <t>kfar-yona</t>
  </si>
  <si>
    <t>kefar-tavor</t>
  </si>
  <si>
    <t>lehavim</t>
  </si>
  <si>
    <t>m-zion</t>
  </si>
  <si>
    <t>tefen</t>
  </si>
  <si>
    <t>megido</t>
  </si>
  <si>
    <t>dead-sea</t>
  </si>
  <si>
    <t>mazkeret-batya</t>
  </si>
  <si>
    <t>m-yehuda</t>
  </si>
  <si>
    <t>menashe</t>
  </si>
  <si>
    <t>maaleiron</t>
  </si>
  <si>
    <t>maltar</t>
  </si>
  <si>
    <t>misgav</t>
  </si>
  <si>
    <t>ma-soreq</t>
  </si>
  <si>
    <t>nallit</t>
  </si>
  <si>
    <t>omer</t>
  </si>
  <si>
    <t>akko</t>
  </si>
  <si>
    <t>maianot</t>
  </si>
  <si>
    <t>emekyizrael</t>
  </si>
  <si>
    <t>pardes-hanna-karkur</t>
  </si>
  <si>
    <t>kadima-zoran</t>
  </si>
  <si>
    <t>kiryatono</t>
  </si>
  <si>
    <t>kiryat-ata</t>
  </si>
  <si>
    <t>qbialik</t>
  </si>
  <si>
    <t>qiryat-gat</t>
  </si>
  <si>
    <t>kiryat-tivon</t>
  </si>
  <si>
    <t>k-yam</t>
  </si>
  <si>
    <t>yearim</t>
  </si>
  <si>
    <t>motzkin</t>
  </si>
  <si>
    <t>karneishomron</t>
  </si>
  <si>
    <t>rosh</t>
  </si>
  <si>
    <t>rosh-pinna</t>
  </si>
  <si>
    <t>sdotnegev</t>
  </si>
  <si>
    <t>shoham</t>
  </si>
  <si>
    <t>sng</t>
  </si>
  <si>
    <t>shafir</t>
  </si>
  <si>
    <t>hcarmel</t>
  </si>
  <si>
    <t>אבו גוש</t>
  </si>
  <si>
    <t>עפולה</t>
  </si>
  <si>
    <t>עכו</t>
  </si>
  <si>
    <t>אלפי מנשה</t>
  </si>
  <si>
    <t>אל קסום</t>
  </si>
  <si>
    <t>ערד</t>
  </si>
  <si>
    <t>ערערה</t>
  </si>
  <si>
    <t>ערבה</t>
  </si>
  <si>
    <t>אריאל</t>
  </si>
  <si>
    <t>אשדוד</t>
  </si>
  <si>
    <t>אשקלון</t>
  </si>
  <si>
    <t>אזור</t>
  </si>
  <si>
    <t>בת ים</t>
  </si>
  <si>
    <t>באר טוביה</t>
  </si>
  <si>
    <t>בית אריה</t>
  </si>
  <si>
    <t>ביתר עלית</t>
  </si>
  <si>
    <t>בת אל</t>
  </si>
  <si>
    <t>בית שאן</t>
  </si>
  <si>
    <t>בינימינה - גבעת עדה</t>
  </si>
  <si>
    <t>חבל בנימין</t>
  </si>
  <si>
    <t>בני עייש</t>
  </si>
  <si>
    <t>בסמת</t>
  </si>
  <si>
    <t>באר שבע</t>
  </si>
  <si>
    <t>ברנר</t>
  </si>
  <si>
    <t>בית שמש</t>
  </si>
  <si>
    <t>מבואות ים המלח</t>
  </si>
  <si>
    <t>דרום השרון</t>
  </si>
  <si>
    <t>אפרת</t>
  </si>
  <si>
    <t>אילת</t>
  </si>
  <si>
    <t>איילות</t>
  </si>
  <si>
    <t>אלעד</t>
  </si>
  <si>
    <t>אלקנה</t>
  </si>
  <si>
    <t>עלי</t>
  </si>
  <si>
    <t>עמנואל</t>
  </si>
  <si>
    <t>עמק לוד</t>
  </si>
  <si>
    <t>עמק יזרעאל</t>
  </si>
  <si>
    <t>אבן יהודה</t>
  </si>
  <si>
    <t>גליל עליון</t>
  </si>
  <si>
    <t>גן יבנה</t>
  </si>
  <si>
    <t>גני תקווה</t>
  </si>
  <si>
    <t>גן רווה</t>
  </si>
  <si>
    <t>גדרות</t>
  </si>
  <si>
    <t>גדרה</t>
  </si>
  <si>
    <t>גזר</t>
  </si>
  <si>
    <t>גבעתיים</t>
  </si>
  <si>
    <t>גבעת שמואל</t>
  </si>
  <si>
    <t>גבעת זאב</t>
  </si>
  <si>
    <t>גולן</t>
  </si>
  <si>
    <t>גוש עציון</t>
  </si>
  <si>
    <t>חדרה</t>
  </si>
  <si>
    <t>הגלבוע</t>
  </si>
  <si>
    <t>חיפה</t>
  </si>
  <si>
    <t>הר אדר</t>
  </si>
  <si>
    <t>חריש</t>
  </si>
  <si>
    <t>חצור</t>
  </si>
  <si>
    <t>חוף הכרמל</t>
  </si>
  <si>
    <t>עמק חפר</t>
  </si>
  <si>
    <t>הרצליה</t>
  </si>
  <si>
    <t>חבל יבנה</t>
  </si>
  <si>
    <t>הוד השרון</t>
  </si>
  <si>
    <t>חוף אשקלון</t>
  </si>
  <si>
    <t>חוף השרון</t>
  </si>
  <si>
    <t>חולון</t>
  </si>
  <si>
    <t>הר חברון</t>
  </si>
  <si>
    <t>ג'ת</t>
  </si>
  <si>
    <t>ירושלים</t>
  </si>
  <si>
    <t>עמק הירדן</t>
  </si>
  <si>
    <t>קריית שמונה</t>
  </si>
  <si>
    <t>קדימה צורן</t>
  </si>
  <si>
    <t>כפר יאסיף</t>
  </si>
  <si>
    <t>כפר כנא</t>
  </si>
  <si>
    <t>כרמיאל</t>
  </si>
  <si>
    <t>קרני שומרון</t>
  </si>
  <si>
    <t>קדומים</t>
  </si>
  <si>
    <t>כפר תבור</t>
  </si>
  <si>
    <t>כפר יונה</t>
  </si>
  <si>
    <t>קריית ארבע</t>
  </si>
  <si>
    <t>קריית אתא</t>
  </si>
  <si>
    <t>קריית אונו</t>
  </si>
  <si>
    <t>קריית טבעון</t>
  </si>
  <si>
    <t>קריית ים</t>
  </si>
  <si>
    <t>כפר סבא</t>
  </si>
  <si>
    <t>כפר ורדים</t>
  </si>
  <si>
    <t>חבל לכיש</t>
  </si>
  <si>
    <t>להבים</t>
  </si>
  <si>
    <t>לב השרון</t>
  </si>
  <si>
    <t>מעלה אפרים</t>
  </si>
  <si>
    <t>מעלה עירון</t>
  </si>
  <si>
    <t>עמק מעיינות</t>
  </si>
  <si>
    <t>מעלה אדומים</t>
  </si>
  <si>
    <t>שורק</t>
  </si>
  <si>
    <t>תמר</t>
  </si>
  <si>
    <t>מטה אשר</t>
  </si>
  <si>
    <t>מזכרת בתיה</t>
  </si>
  <si>
    <t>מגידו</t>
  </si>
  <si>
    <t>מנשה</t>
  </si>
  <si>
    <t>מרחבים</t>
  </si>
  <si>
    <t>מטולה</t>
  </si>
  <si>
    <t>מגדל העמק</t>
  </si>
  <si>
    <t>משגב</t>
  </si>
  <si>
    <t>מצפה רמון</t>
  </si>
  <si>
    <t>מודיעין עלית</t>
  </si>
  <si>
    <t>מודיעין</t>
  </si>
  <si>
    <t>חבל מודיעין</t>
  </si>
  <si>
    <t>קריית מוצקין</t>
  </si>
  <si>
    <t>מטה יהודה</t>
  </si>
  <si>
    <t>נהרייה</t>
  </si>
  <si>
    <t>נצרת</t>
  </si>
  <si>
    <t>נצרת עלית</t>
  </si>
  <si>
    <t>נשר</t>
  </si>
  <si>
    <t>נתניה</t>
  </si>
  <si>
    <t>נווה מדבר</t>
  </si>
  <si>
    <t>אופקים</t>
  </si>
  <si>
    <t>עומר</t>
  </si>
  <si>
    <t>אורנית</t>
  </si>
  <si>
    <t>אור עקיבא</t>
  </si>
  <si>
    <t>אור יהודה</t>
  </si>
  <si>
    <t>פרדס חנה - כרכור</t>
  </si>
  <si>
    <t>פרדסייה</t>
  </si>
  <si>
    <t>פתח תקוה</t>
  </si>
  <si>
    <t>קצרין</t>
  </si>
  <si>
    <t>קריית ביאליק</t>
  </si>
  <si>
    <t>קריית גת</t>
  </si>
  <si>
    <t>רעננה</t>
  </si>
  <si>
    <t>רמת גן</t>
  </si>
  <si>
    <t>רמת השרון</t>
  </si>
  <si>
    <t>רמת ישי</t>
  </si>
  <si>
    <t>רמלה</t>
  </si>
  <si>
    <t>רחובות</t>
  </si>
  <si>
    <t>ראשון לציון</t>
  </si>
  <si>
    <t>ראש פינה</t>
  </si>
  <si>
    <t>סביון</t>
  </si>
  <si>
    <t>שדרות</t>
  </si>
  <si>
    <t>שדות נגב</t>
  </si>
  <si>
    <t>שפיר</t>
  </si>
  <si>
    <t>שוהם</t>
  </si>
  <si>
    <t>שומרון</t>
  </si>
  <si>
    <t>תפן</t>
  </si>
  <si>
    <t>תל אביב</t>
  </si>
  <si>
    <t>טבריה</t>
  </si>
  <si>
    <t>טירת הכרמל</t>
  </si>
  <si>
    <t>טוראן</t>
  </si>
  <si>
    <t>יבנה</t>
  </si>
  <si>
    <t>קריית יערים</t>
  </si>
  <si>
    <t>מעלה יוסף</t>
  </si>
  <si>
    <t>צפת</t>
  </si>
  <si>
    <t>זבולון</t>
  </si>
  <si>
    <t>נוה זמר</t>
  </si>
  <si>
    <t>שם הנמען</t>
  </si>
  <si>
    <t>URL</t>
  </si>
  <si>
    <t>שם הרשות ב-URL</t>
  </si>
  <si>
    <t>שם הרשות</t>
  </si>
  <si>
    <t>גליל תחתון?</t>
  </si>
  <si>
    <t>מיתר</t>
  </si>
  <si>
    <t>מבואות חרמון</t>
  </si>
  <si>
    <t>מבשרת ציון</t>
  </si>
  <si>
    <t>פתח תקווה</t>
  </si>
  <si>
    <t>יקנעם עלית</t>
  </si>
  <si>
    <t>סיווג הרשות</t>
  </si>
  <si>
    <t>שם הממונה</t>
  </si>
  <si>
    <t>מייל</t>
  </si>
  <si>
    <t>עיריית יקנעם עילית</t>
  </si>
  <si>
    <t>רשות מקומית</t>
  </si>
  <si>
    <t>יוסי מזרחי</t>
  </si>
  <si>
    <t>zoharcn@yoqneam.org.il</t>
  </si>
  <si>
    <t>מועצה אזורית תמר</t>
  </si>
  <si>
    <t>יעקב אקריש</t>
  </si>
  <si>
    <t>Akrish@ma-tamar.co.il</t>
  </si>
  <si>
    <t>מועצה אזורית לכיש</t>
  </si>
  <si>
    <t>עינת שרזי</t>
  </si>
  <si>
    <t>anat@lachish.org.il</t>
  </si>
  <si>
    <t>מועצה אזורית עמק הירדן</t>
  </si>
  <si>
    <t>אפרת מראד</t>
  </si>
  <si>
    <t>lishca@j-v.org.il</t>
  </si>
  <si>
    <t>מועצה מקומית-תעשייתית נאות חובב</t>
  </si>
  <si>
    <t>עודד עמר</t>
  </si>
  <si>
    <t>dover@neho.org.il</t>
  </si>
  <si>
    <t>מועצה אזורית אל קסום</t>
  </si>
  <si>
    <t>יאסר אלעמור</t>
  </si>
  <si>
    <t>Yaser@alqasoum.org.il</t>
  </si>
  <si>
    <t>מועצה אזורית הגליל העליון</t>
  </si>
  <si>
    <t>עידית חמל</t>
  </si>
  <si>
    <t>idith@galil-elion.org.il</t>
  </si>
  <si>
    <t>עיריית אשדוד</t>
  </si>
  <si>
    <t>עו"ד דוד דבש</t>
  </si>
  <si>
    <t>davidd@ashdod.muni.il</t>
  </si>
  <si>
    <t>מועצה אזורית נווה מדבר</t>
  </si>
  <si>
    <t>סלמאן אבן חמיד</t>
  </si>
  <si>
    <t>slman@nevemidbar.org.il</t>
  </si>
  <si>
    <t>מועצה מקומית אבו סנאן</t>
  </si>
  <si>
    <t>משלב נוהאד</t>
  </si>
  <si>
    <t>abu-snan@iula.org.il</t>
  </si>
  <si>
    <t>מועצה מקומית אבן יהודה</t>
  </si>
  <si>
    <t>אילנה ירושלמי</t>
  </si>
  <si>
    <t>lishka@even-yehuda.muni.il</t>
  </si>
  <si>
    <t>עיריית אום אל פאחם</t>
  </si>
  <si>
    <t>אגבאריה מוחמד</t>
  </si>
  <si>
    <t>mhmdrft@gmail.com</t>
  </si>
  <si>
    <t>עיריית אופקים</t>
  </si>
  <si>
    <t>יורם נחמן</t>
  </si>
  <si>
    <t>NahmanY@ofaqim.muni.il</t>
  </si>
  <si>
    <t>עיריית אור יהודה</t>
  </si>
  <si>
    <t>עו"ד נרקיס רובין</t>
  </si>
  <si>
    <t>narkis@or-ye.org.il</t>
  </si>
  <si>
    <t>עיריית אור עקיבא</t>
  </si>
  <si>
    <t>רחמים צאלח</t>
  </si>
  <si>
    <t>rachamim@oraqiva.muni.il</t>
  </si>
  <si>
    <t>מועצה מקומית אכסאל</t>
  </si>
  <si>
    <t>דראושה עבד אלסלם</t>
  </si>
  <si>
    <t>abed_d@iula.org.il</t>
  </si>
  <si>
    <t>מועצה אזורית אל בטוף</t>
  </si>
  <si>
    <t>ג'לל חאדר</t>
  </si>
  <si>
    <t>elbatoof-co@hotmail.co.il</t>
  </si>
  <si>
    <t>מועצה אזורית אלונה</t>
  </si>
  <si>
    <t>כאמל חלאבי</t>
  </si>
  <si>
    <t>camel_alona@iula.org.il</t>
  </si>
  <si>
    <t>מועצה מקומית אליכין</t>
  </si>
  <si>
    <t>צילה עדני רוסמן</t>
  </si>
  <si>
    <t>moty@ely.org.il</t>
  </si>
  <si>
    <t>מועצה מקומית אלפי מנשה</t>
  </si>
  <si>
    <t>הילה בן ענת</t>
  </si>
  <si>
    <t>hilab@alfe-menashe.muni.il</t>
  </si>
  <si>
    <t>מועצה מקומית אלקנה</t>
  </si>
  <si>
    <t>אסף מינצר</t>
  </si>
  <si>
    <t>pnina@elkana.org.il</t>
  </si>
  <si>
    <t>מועצה מקומית אעבלין</t>
  </si>
  <si>
    <t>מאמון אל שייח</t>
  </si>
  <si>
    <t>עיריית אשקלון</t>
  </si>
  <si>
    <t>הילה רווח</t>
  </si>
  <si>
    <t>מועצה מקומית באר יעקב</t>
  </si>
  <si>
    <t>גוזלן ניסים</t>
  </si>
  <si>
    <t>limorshaked@b-y.org.il</t>
  </si>
  <si>
    <t>עיריית באר שבע</t>
  </si>
  <si>
    <t>דני פרידמן</t>
  </si>
  <si>
    <t>danyf@br7.org.il</t>
  </si>
  <si>
    <t>מועצה אזורית בוסתאן אלמרג</t>
  </si>
  <si>
    <t>זוהיר זועבי</t>
  </si>
  <si>
    <t>zoher.zoabi@gmail.com</t>
  </si>
  <si>
    <t>מועצה מקומית בועיינה נוג'יידאת</t>
  </si>
  <si>
    <t>רימונה סולימאן</t>
  </si>
  <si>
    <t>מועצה מקומית בוקעתא</t>
  </si>
  <si>
    <t>זהוה אוסאמה</t>
  </si>
  <si>
    <t>מועצה מקומית בענה</t>
  </si>
  <si>
    <t>מוסטפה חסארמה</t>
  </si>
  <si>
    <t>binadc@gmail.com</t>
  </si>
  <si>
    <t>מועצה מקומית ביר אל מכסור</t>
  </si>
  <si>
    <t>גדיר מוחמד</t>
  </si>
  <si>
    <t>מועצה מקומית בית ג'אן</t>
  </si>
  <si>
    <t>פדוה דבור</t>
  </si>
  <si>
    <t>fadwad10@gmail.com</t>
  </si>
  <si>
    <t>מועצה מקומית בית דגן</t>
  </si>
  <si>
    <t>רפאל אביטן</t>
  </si>
  <si>
    <t>bedagan@netvision.net.il</t>
  </si>
  <si>
    <t>עיריית בית שאן</t>
  </si>
  <si>
    <t>עזרא פרי</t>
  </si>
  <si>
    <t>ezra@bet-shean.org.il</t>
  </si>
  <si>
    <t>עיריית בית שמש</t>
  </si>
  <si>
    <t>מיכאל שטרית</t>
  </si>
  <si>
    <t>michaels@bshemesh.co.il</t>
  </si>
  <si>
    <t>עיריית בני ברק</t>
  </si>
  <si>
    <t>מלכה לב</t>
  </si>
  <si>
    <t>m.lev@bbm.org.il</t>
  </si>
  <si>
    <t>מועצה מקומית בנימינה- גבעת עדה</t>
  </si>
  <si>
    <t>ניצן מחנאי-גרמן</t>
  </si>
  <si>
    <t>Nitsan@bin-ada.co.il</t>
  </si>
  <si>
    <t>מועצה מקומית בסמה</t>
  </si>
  <si>
    <t>ראיד כבהא</t>
  </si>
  <si>
    <t>basma120@walla.co.il</t>
  </si>
  <si>
    <t>מועצה מקומית בסמת טבעון</t>
  </si>
  <si>
    <t>נהאיה חטיב</t>
  </si>
  <si>
    <t>nehaya@bosmat.org.il</t>
  </si>
  <si>
    <t>מועצה אזורית ערבות הירדן</t>
  </si>
  <si>
    <t>אושרה יחיא</t>
  </si>
  <si>
    <t>j-v@jordanvalley.org.il</t>
  </si>
  <si>
    <t>מועצה אזורית ברנר</t>
  </si>
  <si>
    <t>עו"ד דפנה קירו-כהן</t>
  </si>
  <si>
    <t>dafna@brener.org.il</t>
  </si>
  <si>
    <t>מועצה מקומית גדיידה מכר</t>
  </si>
  <si>
    <t>מוחמד דיו</t>
  </si>
  <si>
    <t>m7madeeb@gmail.com</t>
  </si>
  <si>
    <t>מועצה מקומית גוליס</t>
  </si>
  <si>
    <t>זיאד הינו</t>
  </si>
  <si>
    <t>ziad@bezeqint.net</t>
  </si>
  <si>
    <t>מועצה מקומית גלגוליה</t>
  </si>
  <si>
    <t>יוסף ערבאס</t>
  </si>
  <si>
    <t>arabasyosef2@gmail.com</t>
  </si>
  <si>
    <t>מועצה מקומית גסר א-זרקא</t>
  </si>
  <si>
    <t>מורד עמאש</t>
  </si>
  <si>
    <t>morad.ammash@gmail.com</t>
  </si>
  <si>
    <t>מועצה מקומית ג'ת</t>
  </si>
  <si>
    <t>עפיף ותד</t>
  </si>
  <si>
    <t>afif@jatt.muni.il</t>
  </si>
  <si>
    <t>מועצה מקומית גבעת זאב</t>
  </si>
  <si>
    <t>עינת אמיר</t>
  </si>
  <si>
    <t>amireinat@givat-zeev.muni.il</t>
  </si>
  <si>
    <t>מועצה מקומית גדרה</t>
  </si>
  <si>
    <t>אמיר פישמן</t>
  </si>
  <si>
    <t>Amir.fishman@gedera.muni.il</t>
  </si>
  <si>
    <t>מועצה אזורית גוש עציון</t>
  </si>
  <si>
    <t>יהודה שפירא</t>
  </si>
  <si>
    <t>dover@gush-etzion.org.il</t>
  </si>
  <si>
    <t>מועצה אזורית גזר</t>
  </si>
  <si>
    <t>אריאל הילדסהיימר</t>
  </si>
  <si>
    <t>aluma@gezer-region.muni.il</t>
  </si>
  <si>
    <t>מועצה אזורית גן רוה</t>
  </si>
  <si>
    <t>אביבה חיימוביץ</t>
  </si>
  <si>
    <t>lishka@ganrave.org.il</t>
  </si>
  <si>
    <t>מועצה מקומית גני תקווה</t>
  </si>
  <si>
    <t>דליה שמר</t>
  </si>
  <si>
    <t>lishka@gantik.org.il</t>
  </si>
  <si>
    <t>מועצה מקומית דבוריה</t>
  </si>
  <si>
    <t>יוספיה זהוריא</t>
  </si>
  <si>
    <t>עיריית דימונה</t>
  </si>
  <si>
    <t>יפה עמר</t>
  </si>
  <si>
    <t>pniotd@iula.org.il</t>
  </si>
  <si>
    <t>מועצה מקומית דיר אל אסד</t>
  </si>
  <si>
    <t>דבאח אחמד</t>
  </si>
  <si>
    <t>deirelassad@gmail.com</t>
  </si>
  <si>
    <t>מועצה מקומית דיר חנא</t>
  </si>
  <si>
    <t>חוסיין סמיר</t>
  </si>
  <si>
    <t>מועצה אזורית הגלבוע</t>
  </si>
  <si>
    <t>שי אלט</t>
  </si>
  <si>
    <t>dover@hagilboa.org.il</t>
  </si>
  <si>
    <t>מועצה אזורית הערבה התיכונה</t>
  </si>
  <si>
    <t>מיכל זיו</t>
  </si>
  <si>
    <t>michalz@arava.co.il</t>
  </si>
  <si>
    <t>מועצה מקומית הר אדר</t>
  </si>
  <si>
    <t>ירון ארנון</t>
  </si>
  <si>
    <t>yaron@har-adar.muni.il</t>
  </si>
  <si>
    <t>מועצה אזורית הר חברון</t>
  </si>
  <si>
    <t>מצליח פלורנס</t>
  </si>
  <si>
    <t>harhev@hrhevron.co.il</t>
  </si>
  <si>
    <t>מועצה מקומית זכרון יעקב</t>
  </si>
  <si>
    <t>יסמית דקל</t>
  </si>
  <si>
    <t>yasmitd@zy1882.co.il</t>
  </si>
  <si>
    <t>מועצה מקומית זמר</t>
  </si>
  <si>
    <t>עבד חליל</t>
  </si>
  <si>
    <t>mazkira@zemar.net</t>
  </si>
  <si>
    <t>מועצה מקומית זרזיר</t>
  </si>
  <si>
    <t>גריפאת עאטף</t>
  </si>
  <si>
    <t>מועצה אזורית חבל מודיעין</t>
  </si>
  <si>
    <t>יוסי אלימלך</t>
  </si>
  <si>
    <t>pnina@modiin-region.muni.il</t>
  </si>
  <si>
    <t>עיריית חדרה</t>
  </si>
  <si>
    <t>ברוך בוקרה</t>
  </si>
  <si>
    <t>Baruch-B@Hadera.muni.il</t>
  </si>
  <si>
    <t>עיריית חולון</t>
  </si>
  <si>
    <t>רמי אהרוני</t>
  </si>
  <si>
    <t>ramia@holon.muni.il</t>
  </si>
  <si>
    <t>מועצה אזורית חוף אשקלון</t>
  </si>
  <si>
    <t>מור ברבי</t>
  </si>
  <si>
    <t>morb@hof-ashkelon.org.il</t>
  </si>
  <si>
    <t>מועצה אזורית חוף השרון</t>
  </si>
  <si>
    <t>אבישג כרמי</t>
  </si>
  <si>
    <t>avishagc@hof-hasharon.co.il</t>
  </si>
  <si>
    <t>מועצה מקומית חורה</t>
  </si>
  <si>
    <t>יוסף אבו אלקיעאן</t>
  </si>
  <si>
    <t>abu_ilgean@walla.com</t>
  </si>
  <si>
    <t>מועצה מקומית חורפיש</t>
  </si>
  <si>
    <t>עאמר מאג'ד</t>
  </si>
  <si>
    <t>מועצה מקומית חריש</t>
  </si>
  <si>
    <t>אופיר אפל</t>
  </si>
  <si>
    <t>h.meida@harish.muni.il</t>
  </si>
  <si>
    <t>עיריית טבריה</t>
  </si>
  <si>
    <t>מירי כהן</t>
  </si>
  <si>
    <t>mirim@tiberias.muni.il</t>
  </si>
  <si>
    <t>מועצה מקומית טובא זנגריה</t>
  </si>
  <si>
    <t>מחמד הייב</t>
  </si>
  <si>
    <t>tuba.dov@gmail.com</t>
  </si>
  <si>
    <t>מועצה מקומית טורעאן</t>
  </si>
  <si>
    <t>עורסאן סבאח</t>
  </si>
  <si>
    <t>orsan@turan.muni.il</t>
  </si>
  <si>
    <t>עיריית טייבה</t>
  </si>
  <si>
    <t>יוסף ג'ומעה</t>
  </si>
  <si>
    <t>leshkah.taybe@gmail.com</t>
  </si>
  <si>
    <t>עיריית טירה</t>
  </si>
  <si>
    <t>מאמון עבד אל חי</t>
  </si>
  <si>
    <t>עיריית טמרה</t>
  </si>
  <si>
    <t>דיאב גאד</t>
  </si>
  <si>
    <t>diab_jad@walla.co.il</t>
  </si>
  <si>
    <t>מועצה מקומית יבנאל</t>
  </si>
  <si>
    <t>ברוריה אברמסון</t>
  </si>
  <si>
    <t>עיריית יבנה</t>
  </si>
  <si>
    <t>עו"ד טובה אלטמן שפירא</t>
  </si>
  <si>
    <t>tova@yavne.muni.il</t>
  </si>
  <si>
    <t>עיריית יהוד - מונוסון</t>
  </si>
  <si>
    <t>אסנת נטקוביץ</t>
  </si>
  <si>
    <t>pniot@ye-mo.org.il</t>
  </si>
  <si>
    <t>מועצה מקומית יאנוח ג'ת</t>
  </si>
  <si>
    <t>ביבאר מעדא</t>
  </si>
  <si>
    <t>maada.b@walla.co.il</t>
  </si>
  <si>
    <t>מועצה מקומית ירוחם</t>
  </si>
  <si>
    <t>יניב אפוטה</t>
  </si>
  <si>
    <t>yaniv@ylc.org.il</t>
  </si>
  <si>
    <t>עיריית ירושלים</t>
  </si>
  <si>
    <t>שמואל אנגל</t>
  </si>
  <si>
    <t>eshmulik@jerusalem.muni.il</t>
  </si>
  <si>
    <t>מועצה מקומית ירכא</t>
  </si>
  <si>
    <t>חביש והיב</t>
  </si>
  <si>
    <t>מועצה מקומית כאבול</t>
  </si>
  <si>
    <t>סאלח ריאן</t>
  </si>
  <si>
    <t>מועצה מקומית כאוכב אבו אל היג'א</t>
  </si>
  <si>
    <t>סאלח זאהר</t>
  </si>
  <si>
    <t>מועצה מקומית כוכב יאיר</t>
  </si>
  <si>
    <t>שמיל בצלאל</t>
  </si>
  <si>
    <t>shmilb@kyair.org.il</t>
  </si>
  <si>
    <t>מועצה מקומית כעביה טבאש חג'אג'רה</t>
  </si>
  <si>
    <t>סלים חג'אג'רה</t>
  </si>
  <si>
    <t>מועצה מקומית כפר ורדים</t>
  </si>
  <si>
    <t>ענת מינסטר</t>
  </si>
  <si>
    <t>anat@k-vradim.org.il</t>
  </si>
  <si>
    <t>מועצה מקומית כפר קמא</t>
  </si>
  <si>
    <t>נאבסו זכריא</t>
  </si>
  <si>
    <t>lishka.kk@gmail.com</t>
  </si>
  <si>
    <t>מועצה מקומית כפר כנא</t>
  </si>
  <si>
    <t>שאער נאדיה</t>
  </si>
  <si>
    <t>igabrieli@kana-muni.com</t>
  </si>
  <si>
    <t>מועצה מקומית כפר מנדא</t>
  </si>
  <si>
    <t>עיריית כפר סבא</t>
  </si>
  <si>
    <t>אנדרס מלינקביץ</t>
  </si>
  <si>
    <t>andresm@ksaba.co.il</t>
  </si>
  <si>
    <t>עיריית כפר קאסם</t>
  </si>
  <si>
    <t>בדיר עאדל</t>
  </si>
  <si>
    <t>מועצה מקומית כפר קרע</t>
  </si>
  <si>
    <t>עתאמנה חסן</t>
  </si>
  <si>
    <t>מועצה מקומית כפר שמריהו</t>
  </si>
  <si>
    <t>הדס חדד</t>
  </si>
  <si>
    <t>gizbar@kfar.org.il</t>
  </si>
  <si>
    <t>עיריית כרמיאל</t>
  </si>
  <si>
    <t>רחלי שיטרית</t>
  </si>
  <si>
    <t>rachel_s@karmiel.muni.il</t>
  </si>
  <si>
    <t>מועצה אזורית לב השרון</t>
  </si>
  <si>
    <t>פנינה אמויאל - משה</t>
  </si>
  <si>
    <t>info@lev-hasharon.com</t>
  </si>
  <si>
    <t>עיריית לוד</t>
  </si>
  <si>
    <t>יורם בן ארוש</t>
  </si>
  <si>
    <t>doverlod@netvision.net.il</t>
  </si>
  <si>
    <t>מועצה מקומית לקיה</t>
  </si>
  <si>
    <t>אבו עאיש סאלם</t>
  </si>
  <si>
    <t>mm.lakya@iula.org.il</t>
  </si>
  <si>
    <t>מועצה אזורית מבואות החרמון</t>
  </si>
  <si>
    <t>מזל יצחק</t>
  </si>
  <si>
    <t>Mazali@mvhr.org.il</t>
  </si>
  <si>
    <t>מועצה מקומית מג'אר</t>
  </si>
  <si>
    <t>דגש זיאד</t>
  </si>
  <si>
    <t>מועצה מקומית מג'ד אל כרום</t>
  </si>
  <si>
    <t>מוחמד מנאע</t>
  </si>
  <si>
    <t>מועצה מקומית מג'דל שמס</t>
  </si>
  <si>
    <t>דולאן אבו סאלח</t>
  </si>
  <si>
    <t>מועצה מקומית מגדל</t>
  </si>
  <si>
    <t>יחיאל עובדיה</t>
  </si>
  <si>
    <t>Ovadiaih@walla.com</t>
  </si>
  <si>
    <t>עיריית מגדל העמק</t>
  </si>
  <si>
    <t>שלום זוזוט</t>
  </si>
  <si>
    <t>shalomzu@migdal-haemeq.muni.il</t>
  </si>
  <si>
    <t>עיריית מודיעין-מכבים-רעות</t>
  </si>
  <si>
    <t>אהובה האוזר</t>
  </si>
  <si>
    <t>ahuva_h@modiin.muni.il</t>
  </si>
  <si>
    <t>מועצה מקומית מזרעה</t>
  </si>
  <si>
    <t>ד"ר יאסין חגאזי</t>
  </si>
  <si>
    <t>yassin_hig@outlook.com</t>
  </si>
  <si>
    <t>מועצה אזורית מטה אשר</t>
  </si>
  <si>
    <t>משה דוידוביץ</t>
  </si>
  <si>
    <t>dmoshe@matteasher.org.il</t>
  </si>
  <si>
    <t>מועצה אזורית מטה בנימין</t>
  </si>
  <si>
    <t>מעוז ביגון</t>
  </si>
  <si>
    <t>maoz@binyamin.org.il</t>
  </si>
  <si>
    <t>מועצה מקומית מטולה</t>
  </si>
  <si>
    <t>דוד אזולאי</t>
  </si>
  <si>
    <t>David@metulla.muni.il</t>
  </si>
  <si>
    <t>מועצה מקומית מיתר</t>
  </si>
  <si>
    <t>ציון אלמלם</t>
  </si>
  <si>
    <t>el_zion@metar.muni.il</t>
  </si>
  <si>
    <t>מועצה מקומית מסעדה</t>
  </si>
  <si>
    <t>ליאם יחיא</t>
  </si>
  <si>
    <t>masada1.lc@gmail.com</t>
  </si>
  <si>
    <t>מועצה מקומית מעיליא</t>
  </si>
  <si>
    <t>עראף חאתם</t>
  </si>
  <si>
    <t>עיריית מעלה אדומים</t>
  </si>
  <si>
    <t>חזקי זיסמן</t>
  </si>
  <si>
    <t>zhizki@mam.org.il</t>
  </si>
  <si>
    <t>מועצה מקומית מעלה אפרים</t>
  </si>
  <si>
    <t>דניז פרל</t>
  </si>
  <si>
    <t>lishka@maaleefraim.co.il</t>
  </si>
  <si>
    <t>מועצה אזורית מעלה יוסף</t>
  </si>
  <si>
    <t>מירב יוסף</t>
  </si>
  <si>
    <t>meravy@myosef.org.il</t>
  </si>
  <si>
    <t>מועצה מקומית מצפה רמון</t>
  </si>
  <si>
    <t>דרור דבש</t>
  </si>
  <si>
    <t>drord@mitzpe-ramon.muni.il</t>
  </si>
  <si>
    <t>מועצה אזורית מרום הגליל</t>
  </si>
  <si>
    <t>חיים איצקוביץ'</t>
  </si>
  <si>
    <t>izko@mrg.org.il</t>
  </si>
  <si>
    <t>מועצה אזורית מרחבים</t>
  </si>
  <si>
    <t>עמי זוהר</t>
  </si>
  <si>
    <t>ami@merchavim.org.il</t>
  </si>
  <si>
    <t>מועצה מקומית משהד</t>
  </si>
  <si>
    <t>סלימאן וג'יה</t>
  </si>
  <si>
    <t>עיריית נהריה</t>
  </si>
  <si>
    <t>דוד אילוז</t>
  </si>
  <si>
    <t>yodite@nahariya.muni.il</t>
  </si>
  <si>
    <t>מועצה מקומית נחף</t>
  </si>
  <si>
    <t>גמאל פטום</t>
  </si>
  <si>
    <t>FJAMAL63@GMAIL.COM</t>
  </si>
  <si>
    <t>עיריית נס ציונה</t>
  </si>
  <si>
    <t>מיכל רוטוול</t>
  </si>
  <si>
    <t>complaints@NZC.org.il</t>
  </si>
  <si>
    <t>עיריית נצרת</t>
  </si>
  <si>
    <t>סופיאן ואכד</t>
  </si>
  <si>
    <t>sofian.w@nazareth.muni.il</t>
  </si>
  <si>
    <t>עיריית נשר</t>
  </si>
  <si>
    <t>איל לרמן</t>
  </si>
  <si>
    <t>eyal@nesher.muni.il</t>
  </si>
  <si>
    <t>עיריית נתיבות</t>
  </si>
  <si>
    <t>בני כהן</t>
  </si>
  <si>
    <t>beny200@gmail.com</t>
  </si>
  <si>
    <t>עיריית נתניה</t>
  </si>
  <si>
    <t>אורנה פרץ</t>
  </si>
  <si>
    <t>pniyot@netanya.muni.il</t>
  </si>
  <si>
    <t>מועצה מקומית סאג'ור</t>
  </si>
  <si>
    <t>חמוד ג'אבר</t>
  </si>
  <si>
    <t>מועצה מקומית סביון</t>
  </si>
  <si>
    <t>מירי לוין</t>
  </si>
  <si>
    <t>miril@savyon.muni.il</t>
  </si>
  <si>
    <t>עיריית סח'נין</t>
  </si>
  <si>
    <t>מועצה מקומית עילבון</t>
  </si>
  <si>
    <t>מטר ג'יריס</t>
  </si>
  <si>
    <t>מועצה מקומית עילוט</t>
  </si>
  <si>
    <t>אבו ראס אבראהים</t>
  </si>
  <si>
    <t>מועצה מקומית עין מאהל</t>
  </si>
  <si>
    <t>עבד אלחמיד אבוליל</t>
  </si>
  <si>
    <t>hamid.abolel@gmail.com</t>
  </si>
  <si>
    <t>מועצה מקומית עין קיניה</t>
  </si>
  <si>
    <t>מוגרבי אסעד</t>
  </si>
  <si>
    <t>עיריית מודיעין עילית</t>
  </si>
  <si>
    <t>מירי מושקוביץ</t>
  </si>
  <si>
    <t>miri@mmm-ilit.org.il</t>
  </si>
  <si>
    <t>מועצה מקומית עמנואל</t>
  </si>
  <si>
    <t>יוסי נגר</t>
  </si>
  <si>
    <t>mazkirut@emanuel.muni.il</t>
  </si>
  <si>
    <t>מועצה אזורית עמק לוד</t>
  </si>
  <si>
    <t>אלינור זגורי גופר</t>
  </si>
  <si>
    <t>elinor@emek-lod.org.il</t>
  </si>
  <si>
    <t>מועצה מקומית עספיא</t>
  </si>
  <si>
    <t>פרח שרוף</t>
  </si>
  <si>
    <t>windows@zahav.net.il</t>
  </si>
  <si>
    <t>עיריית עפולה</t>
  </si>
  <si>
    <t>אורלי חקוקי</t>
  </si>
  <si>
    <t>orlih@afula.muni.il</t>
  </si>
  <si>
    <t>מועצה מקומית עראבה</t>
  </si>
  <si>
    <t>עלי עאסלה</t>
  </si>
  <si>
    <t>עיריית ערד</t>
  </si>
  <si>
    <t>יהושע אשכנזי</t>
  </si>
  <si>
    <t>joshua_a@arad.muni.il</t>
  </si>
  <si>
    <t>מועצה מקומית ערערה</t>
  </si>
  <si>
    <t>רוואידא יונס</t>
  </si>
  <si>
    <t>ruwayday@arara-ara.muni.il</t>
  </si>
  <si>
    <t>מועצה מקומית ערערה בנגב</t>
  </si>
  <si>
    <t>גאסר אבו עראר</t>
  </si>
  <si>
    <t>jasar@ladpc.gov.il</t>
  </si>
  <si>
    <t>מועצה מקומית פוריידיס</t>
  </si>
  <si>
    <t>מרעי יונס</t>
  </si>
  <si>
    <t>faradis.council@gmail.com</t>
  </si>
  <si>
    <t>מועצה מקומית פסוטה</t>
  </si>
  <si>
    <t>דכואר אדגאר</t>
  </si>
  <si>
    <t>Edgar.dalwar@gmail.com</t>
  </si>
  <si>
    <t>מועצה מקומית פקיעין</t>
  </si>
  <si>
    <t>סלים סויד</t>
  </si>
  <si>
    <t>saleemswead@walla.co.il</t>
  </si>
  <si>
    <t>מועצה מקומית פרדסיה</t>
  </si>
  <si>
    <t>יהודית ליס</t>
  </si>
  <si>
    <t>judith@pardesia.muni.il</t>
  </si>
  <si>
    <t>עיריית פתח תקווה</t>
  </si>
  <si>
    <t>טלי סנה</t>
  </si>
  <si>
    <t>עיריית צפת</t>
  </si>
  <si>
    <t>אשר חדד</t>
  </si>
  <si>
    <t>ashorer@zefat.muni.il</t>
  </si>
  <si>
    <t>מועצה מקומית קדומים</t>
  </si>
  <si>
    <t>אילנית רודה</t>
  </si>
  <si>
    <t>ILANIT@kedumim.org.il</t>
  </si>
  <si>
    <t>עיריית קלנסווה</t>
  </si>
  <si>
    <t>איימן קשקוש</t>
  </si>
  <si>
    <t>ayman.ceo.kl@gmail.com</t>
  </si>
  <si>
    <t>מועצה מקומית קצרין</t>
  </si>
  <si>
    <t>לילך גבע</t>
  </si>
  <si>
    <t>mazkir@qatzrin.muni.il</t>
  </si>
  <si>
    <t>מועצה מקומית קריית ארבע</t>
  </si>
  <si>
    <t>שולי שמעון</t>
  </si>
  <si>
    <t>shuly@kiryat4.org.il</t>
  </si>
  <si>
    <t>עיריית קריית מלאכי</t>
  </si>
  <si>
    <t>טלי יצחק</t>
  </si>
  <si>
    <t>talli@k-m.org.il</t>
  </si>
  <si>
    <t>מועצה מקומית קריית עקרון</t>
  </si>
  <si>
    <t>חובב צוברי</t>
  </si>
  <si>
    <t>עיריית קריית שמונה</t>
  </si>
  <si>
    <t>דורון שנפר</t>
  </si>
  <si>
    <t>luzit@k-8.co.il</t>
  </si>
  <si>
    <t>מועצה מקומית ראמה</t>
  </si>
  <si>
    <t>לאטיף שאוקי</t>
  </si>
  <si>
    <t>ramamayor@walla.com</t>
  </si>
  <si>
    <t>עיריית ראשון לציון</t>
  </si>
  <si>
    <t>ריקי דהן</t>
  </si>
  <si>
    <t>rickyd@rishonlezion.muni.il</t>
  </si>
  <si>
    <t>עיריית רהט</t>
  </si>
  <si>
    <t>אלקרינאוי טלאל</t>
  </si>
  <si>
    <t>secrht@ladpc.gov.il</t>
  </si>
  <si>
    <t>עיריית רחובות</t>
  </si>
  <si>
    <t>שולי סלילת</t>
  </si>
  <si>
    <t>shuli@rehovot.muni.il</t>
  </si>
  <si>
    <t>מועצה מקומית ריינה</t>
  </si>
  <si>
    <t>טאטור ח'אלד</t>
  </si>
  <si>
    <t>מועצה מקומית רכסים</t>
  </si>
  <si>
    <t>גדעון בן אברהם</t>
  </si>
  <si>
    <t>עיריית רמלה</t>
  </si>
  <si>
    <t>שרון בן יקר</t>
  </si>
  <si>
    <t>sharonb@ramla.muni.il</t>
  </si>
  <si>
    <t>עיריית רמת גן</t>
  </si>
  <si>
    <t>אירית ארמוני</t>
  </si>
  <si>
    <t>irit-ar@ramat-gan.muni.il</t>
  </si>
  <si>
    <t>מועצה אזורית רמת הנגב</t>
  </si>
  <si>
    <t>אדוה לויד</t>
  </si>
  <si>
    <t>adva@rng.org.il</t>
  </si>
  <si>
    <t>עיריית רמת השרון</t>
  </si>
  <si>
    <t>רועי דביר אבידור</t>
  </si>
  <si>
    <t>roy_a@ramat-hasharon.muni.il</t>
  </si>
  <si>
    <t>מועצה מקומית רמת ישי</t>
  </si>
  <si>
    <t>פריד עוזי</t>
  </si>
  <si>
    <t>uzi@ramat-yishay.co.il</t>
  </si>
  <si>
    <t>עיריית רעננה</t>
  </si>
  <si>
    <t>מירי נוימן</t>
  </si>
  <si>
    <t>mirin@raanana.muni.il</t>
  </si>
  <si>
    <t>מועצה מקומית שגב שלום</t>
  </si>
  <si>
    <t>אבראהים ג'רג'אוי</t>
  </si>
  <si>
    <t>gargawi@gmail.com</t>
  </si>
  <si>
    <t>עיריית שדרות</t>
  </si>
  <si>
    <t>ירון ששון</t>
  </si>
  <si>
    <t>yarons@sederot.muni.il</t>
  </si>
  <si>
    <t>מועצה אזורית שומרון</t>
  </si>
  <si>
    <t>רפי אביטל</t>
  </si>
  <si>
    <t>rafiav@shomron.org.il</t>
  </si>
  <si>
    <t>מועצה מקומית שעב</t>
  </si>
  <si>
    <t>שחיבר פייסל</t>
  </si>
  <si>
    <t>עיריית שפרעם</t>
  </si>
  <si>
    <t>נאג'י שחאדה</t>
  </si>
  <si>
    <t>najish11@gmail.com</t>
  </si>
  <si>
    <t>עיריית תל אביב -יפו</t>
  </si>
  <si>
    <t>אדיר שטיינר</t>
  </si>
  <si>
    <t>pniyot@tel-aviv.gov.il</t>
  </si>
  <si>
    <t>מועצה מקומית תל מונד</t>
  </si>
  <si>
    <t>רונית נחום</t>
  </si>
  <si>
    <t>tel-mond@zahav.net.il</t>
  </si>
  <si>
    <t>מועצה מקומית תל שבע</t>
  </si>
  <si>
    <t>אבו רקייק טואמן</t>
  </si>
  <si>
    <t>מועצה מקומית אבו גוש</t>
  </si>
  <si>
    <t>עיסא ג'בר</t>
  </si>
  <si>
    <t>lishka@abugosh.muni.il</t>
  </si>
  <si>
    <t>מועצה מקומית אורנית</t>
  </si>
  <si>
    <t>יפית אלהרר-חדי</t>
  </si>
  <si>
    <t>lishka@oranit.org.il</t>
  </si>
  <si>
    <t>מועצה מקומית אזור</t>
  </si>
  <si>
    <t>משה חכים</t>
  </si>
  <si>
    <t>zipora@azor.muni.il</t>
  </si>
  <si>
    <t>עיריית אילת</t>
  </si>
  <si>
    <t>מגי שיש</t>
  </si>
  <si>
    <t>magis@eilat.muni.il</t>
  </si>
  <si>
    <t>עיריית אלעד</t>
  </si>
  <si>
    <t>נחום ברכר</t>
  </si>
  <si>
    <t>nachumb@elad.muni.il</t>
  </si>
  <si>
    <t>מועצה מקומית אפרת</t>
  </si>
  <si>
    <t>יעל כנפו</t>
  </si>
  <si>
    <t>mokeds@efrat.muni.il</t>
  </si>
  <si>
    <t>עיריית אריאל</t>
  </si>
  <si>
    <t>ראובן פרנקס</t>
  </si>
  <si>
    <t>FOI@ariel.muni.il</t>
  </si>
  <si>
    <t>מועצה אזורית אשכול</t>
  </si>
  <si>
    <t>מרדכי ביטון</t>
  </si>
  <si>
    <t>mordib@erc.org.il</t>
  </si>
  <si>
    <t>עיריית באקה אל-גרבייה</t>
  </si>
  <si>
    <t>ג'מאל עלושי</t>
  </si>
  <si>
    <t>מועצה אזורית באר טוביה</t>
  </si>
  <si>
    <t>יעקב (קובי) אביבי</t>
  </si>
  <si>
    <t>koby_r@beer-tuvia.org.il</t>
  </si>
  <si>
    <t>מועצה מקומית בית אל</t>
  </si>
  <si>
    <t>חוה מוסקוביץ</t>
  </si>
  <si>
    <t>chavam@bet-el.muni.il</t>
  </si>
  <si>
    <t>מועצה מקומית בית אריה - עופרים</t>
  </si>
  <si>
    <t>יוסי דרדיגר</t>
  </si>
  <si>
    <t>dyossi@beit-arye.co.il</t>
  </si>
  <si>
    <t>עיריית ביתר עילית</t>
  </si>
  <si>
    <t>עקיבא אוביץ</t>
  </si>
  <si>
    <t>akiva@betar-illit.muni.il</t>
  </si>
  <si>
    <t>מועצה מקומית בני עיש</t>
  </si>
  <si>
    <t>אורית רוזנברג</t>
  </si>
  <si>
    <t>orit@bney-ayish.muni.il</t>
  </si>
  <si>
    <t>מועצה אזורית בני שמעון</t>
  </si>
  <si>
    <t>אודי נתן</t>
  </si>
  <si>
    <t>udin@bns.org.il</t>
  </si>
  <si>
    <t>עיריית בת ים</t>
  </si>
  <si>
    <t>עו"ד אילנה קרומר</t>
  </si>
  <si>
    <t>ilanak@bat-yam.muni.il</t>
  </si>
  <si>
    <t>עיריית גבעת שמואל</t>
  </si>
  <si>
    <t>גבי חדד</t>
  </si>
  <si>
    <t>gabih@givat-shmuel.muni.il</t>
  </si>
  <si>
    <t>עיריית גבעתיים</t>
  </si>
  <si>
    <t>אדר אבישר</t>
  </si>
  <si>
    <t>Adar@Givatayim.muni.il</t>
  </si>
  <si>
    <t>מועצה אזורית גדרות</t>
  </si>
  <si>
    <t>טוביה ישמח</t>
  </si>
  <si>
    <t>gizbar@gderot.muni.il</t>
  </si>
  <si>
    <t>מועצה אזורית גולן</t>
  </si>
  <si>
    <t>אתי ריימונד</t>
  </si>
  <si>
    <t>etir@golan.org.il</t>
  </si>
  <si>
    <t>מועצה מקומית גוש חלב</t>
  </si>
  <si>
    <t>סאבא אליאס</t>
  </si>
  <si>
    <t>מועצה אזורית גליל תחתון</t>
  </si>
  <si>
    <t>יוסי יצחקי</t>
  </si>
  <si>
    <t>yosiy@glt.org.il</t>
  </si>
  <si>
    <t>מועצה מקומית גן יבנה</t>
  </si>
  <si>
    <t>הדר מרסל</t>
  </si>
  <si>
    <t>mhadar@gan-yavne.co.il</t>
  </si>
  <si>
    <t>מועצה מקומית דליית אל-כרמל</t>
  </si>
  <si>
    <t>דאהש חלבי</t>
  </si>
  <si>
    <t>מועצה אזורית דרום השרון</t>
  </si>
  <si>
    <t>בועז שויגר</t>
  </si>
  <si>
    <t>shviger@dsharon.org.il</t>
  </si>
  <si>
    <t>עיריית הוד השרון</t>
  </si>
  <si>
    <t>אתגר יוגב</t>
  </si>
  <si>
    <t>etib@hod-hasharon.muni.il</t>
  </si>
  <si>
    <t>מועצה אזורית עמק חפר</t>
  </si>
  <si>
    <t>שרית מימון</t>
  </si>
  <si>
    <t>sarit.m@hefer.org.il</t>
  </si>
  <si>
    <t>עיריית הרצליה</t>
  </si>
  <si>
    <t>שלומית כנרי</t>
  </si>
  <si>
    <t>ShlomitK@herzliya.muni.il</t>
  </si>
  <si>
    <t>מועצה אזורית זבולון</t>
  </si>
  <si>
    <t>עו"ד קרן רוזליס</t>
  </si>
  <si>
    <t>kerenr@zvulun.co.il</t>
  </si>
  <si>
    <t>מועצה אזורית חבל אילות</t>
  </si>
  <si>
    <t>שרי ברקן</t>
  </si>
  <si>
    <t>sheryb@eilot.org.il</t>
  </si>
  <si>
    <t>מועצה אזורית חבל יבנה</t>
  </si>
  <si>
    <t>דורון לוז</t>
  </si>
  <si>
    <t>doron.l@hevel-yavne.org.il</t>
  </si>
  <si>
    <t>עיריית חיפה</t>
  </si>
  <si>
    <t>רותי זוסמן</t>
  </si>
  <si>
    <t>ruthis@haifa.muni.il</t>
  </si>
  <si>
    <t>מועצה מקומית חצור הגלילית</t>
  </si>
  <si>
    <t>עידן לב רן</t>
  </si>
  <si>
    <t>idan@hatzorg.co.il</t>
  </si>
  <si>
    <t>עיריית טירת הכרמל</t>
  </si>
  <si>
    <t>שמואל קטוני</t>
  </si>
  <si>
    <t>shmulik@tirat-carmel.muni.il</t>
  </si>
  <si>
    <t>מועצה אזורית יואב</t>
  </si>
  <si>
    <t>מירית דגני</t>
  </si>
  <si>
    <t>mirit@yoav.org.il</t>
  </si>
  <si>
    <t>מועצה מקומית יסוד המעלה</t>
  </si>
  <si>
    <t>בני טויטו</t>
  </si>
  <si>
    <t>yesod@iula.org.il</t>
  </si>
  <si>
    <t>מועצה מקומית יפיע</t>
  </si>
  <si>
    <t>סמי מרג'יה</t>
  </si>
  <si>
    <t>s@yaffa.org.il</t>
  </si>
  <si>
    <t>מועצה מקומית כסייפה</t>
  </si>
  <si>
    <t>עומר אבו עג'אג'</t>
  </si>
  <si>
    <t>lishka1@iula.org.il</t>
  </si>
  <si>
    <t>מועצה מקומית כסרא-סמיע</t>
  </si>
  <si>
    <t>מעדא עבדאללה</t>
  </si>
  <si>
    <t>maadams.639@gmail.com</t>
  </si>
  <si>
    <t>מועצה מקומית כפר ברא</t>
  </si>
  <si>
    <t>עאצי מאמון עבדל קאדר</t>
  </si>
  <si>
    <t>mamon6@gmail.com</t>
  </si>
  <si>
    <t>מועצה מקומית כפר יאסיף</t>
  </si>
  <si>
    <t>והיב תומא</t>
  </si>
  <si>
    <t>hofesh-hameida@kafr-yasif.muni.il</t>
  </si>
  <si>
    <t>מועצה מקומית כפר יונה</t>
  </si>
  <si>
    <t>אליס בדש חג'ג'</t>
  </si>
  <si>
    <t>alisb@kfar-yona.org.il</t>
  </si>
  <si>
    <t>מועצה מקומית כפר תבור</t>
  </si>
  <si>
    <t>שלמה אלקחר</t>
  </si>
  <si>
    <t>shlomo@kefar-tavor.muni.il</t>
  </si>
  <si>
    <t>מועצה מקומית להבים</t>
  </si>
  <si>
    <t>עדנה זטלאוי</t>
  </si>
  <si>
    <t>edna@lehavim.muni.il</t>
  </si>
  <si>
    <t>מועצה מקומית מבשרת ציון</t>
  </si>
  <si>
    <t>עו"ד טלי עירן</t>
  </si>
  <si>
    <t>talye@m-zion.org.il</t>
  </si>
  <si>
    <t>מועצה מקומית תעשייתית מגדל תפן</t>
  </si>
  <si>
    <t>מיטל שמחון</t>
  </si>
  <si>
    <t>meitals@tefen.org.il</t>
  </si>
  <si>
    <t>מועצה אזורית מגידו</t>
  </si>
  <si>
    <t>אברהם אזולאי</t>
  </si>
  <si>
    <t>mazkirut@megido.org.il</t>
  </si>
  <si>
    <t>מועצה אזורית מגילות ים המלח</t>
  </si>
  <si>
    <t>דוד בלאו</t>
  </si>
  <si>
    <t>davidb@dead-sea.org.il</t>
  </si>
  <si>
    <t>מועצה מקומית מזכרת בתיה</t>
  </si>
  <si>
    <t>טלילה שרעבי</t>
  </si>
  <si>
    <t>lishka@mazkeret-batya.muni.il</t>
  </si>
  <si>
    <t>מועצה אזורית מטה יהודה</t>
  </si>
  <si>
    <t>פיני טורן</t>
  </si>
  <si>
    <t>pinit@m-yehuda.org.il</t>
  </si>
  <si>
    <t>מועצה אזורית מנשה</t>
  </si>
  <si>
    <t>חגי פלמר</t>
  </si>
  <si>
    <t>hagay@menashe.co.il</t>
  </si>
  <si>
    <t>מועצה מקומית מעלה עירון</t>
  </si>
  <si>
    <t>אגבאריה עאתקה</t>
  </si>
  <si>
    <t>lischa@maaleiron.muni.il</t>
  </si>
  <si>
    <t>עיריית מעלות תרשיחא</t>
  </si>
  <si>
    <t>מוטי בן דוד</t>
  </si>
  <si>
    <t>info@maltar.co.il</t>
  </si>
  <si>
    <t>מועצה אזורית משגב</t>
  </si>
  <si>
    <t>חיה בנדק</t>
  </si>
  <si>
    <t>hayabe@misgav.org.il</t>
  </si>
  <si>
    <t>מועצה אזורית נחל שורק</t>
  </si>
  <si>
    <t>נירית כנה</t>
  </si>
  <si>
    <t>nirit@ma-soreq.org.il</t>
  </si>
  <si>
    <t>עיריית נצרת עילית</t>
  </si>
  <si>
    <t>אוהד אליעז</t>
  </si>
  <si>
    <t>ohad@nallit.org.il</t>
  </si>
  <si>
    <t>מועצה מקומית כפר ע'ג'ר</t>
  </si>
  <si>
    <t>בלאל ח'טיב</t>
  </si>
  <si>
    <t>blalkh6s@gmail.com</t>
  </si>
  <si>
    <t>מועצה מקומית עומר</t>
  </si>
  <si>
    <t>רחל פלג</t>
  </si>
  <si>
    <t>rahel@omer.muni.il</t>
  </si>
  <si>
    <t>עיריית עכו</t>
  </si>
  <si>
    <t>שרון דהאן</t>
  </si>
  <si>
    <t>dover@akko.muni.il</t>
  </si>
  <si>
    <t>מועצה אזורית עמק המעיינות</t>
  </si>
  <si>
    <t>יוסף מנחם</t>
  </si>
  <si>
    <t>yosi@maianot.co.il</t>
  </si>
  <si>
    <t>מועצה אזורית עמק יזרעאל</t>
  </si>
  <si>
    <t>רחלי אבידוב</t>
  </si>
  <si>
    <t>racheliav@emekyizrael.org.il</t>
  </si>
  <si>
    <t>מועצה מקומית פרדס חנה-כרכור</t>
  </si>
  <si>
    <t>רו"ח רן גלר</t>
  </si>
  <si>
    <t>g.ran@pardes-hanna-karkur.muni.il</t>
  </si>
  <si>
    <t>מועצה מקומית קדימה צורן</t>
  </si>
  <si>
    <t>בת שבע פנחס</t>
  </si>
  <si>
    <t>batsheva_p@kadima-zoran.muni.il</t>
  </si>
  <si>
    <t>עיריית קריית אונו</t>
  </si>
  <si>
    <t>ריקי גלינר</t>
  </si>
  <si>
    <t>riki@kiryatono.muni.il</t>
  </si>
  <si>
    <t>עיריית קרית אתא</t>
  </si>
  <si>
    <t>עו"ד חיים מלכא</t>
  </si>
  <si>
    <t>meida@kiryat-ata.muni.il</t>
  </si>
  <si>
    <t>עיריית קריית ביאליק</t>
  </si>
  <si>
    <t>עזרא חכם</t>
  </si>
  <si>
    <t>malia@qbialik.org.il</t>
  </si>
  <si>
    <t>עיריית קרית גת</t>
  </si>
  <si>
    <t>שלמה דיין</t>
  </si>
  <si>
    <t>shlomod@qiryat-gat.muni.il</t>
  </si>
  <si>
    <t>מועצה מקומית קרית טבעון</t>
  </si>
  <si>
    <t>עדנה פרידמן</t>
  </si>
  <si>
    <t>doveret@kiryat-tivon.muni.il</t>
  </si>
  <si>
    <t>עיריית קריית ים</t>
  </si>
  <si>
    <t>דוד אבן צור</t>
  </si>
  <si>
    <t>mayor@k-yam.co.il</t>
  </si>
  <si>
    <t>מועצה מקומית קרית יערים</t>
  </si>
  <si>
    <t>דליה קליימן</t>
  </si>
  <si>
    <t>pr@yearim.co.il</t>
  </si>
  <si>
    <t>עיריית קרית מוצקין</t>
  </si>
  <si>
    <t>מיכל טוביה</t>
  </si>
  <si>
    <t>pniot@motzkin.org</t>
  </si>
  <si>
    <t>מועצה מקומית קרני שומרון</t>
  </si>
  <si>
    <t>איציק וולף</t>
  </si>
  <si>
    <t>itzik@karneishomron.co.il</t>
  </si>
  <si>
    <t>עיריית ראש העין</t>
  </si>
  <si>
    <t>ניר כהן</t>
  </si>
  <si>
    <t>nir@rosh.org.il</t>
  </si>
  <si>
    <t>מועצה מקומית ראש פינה</t>
  </si>
  <si>
    <t>שרונה גנון</t>
  </si>
  <si>
    <t>rosh_pina@rosh-pinna.muni.il</t>
  </si>
  <si>
    <t>מועצה מקומית שבלי אום-אלגנם</t>
  </si>
  <si>
    <t>עאוני שיבלי</t>
  </si>
  <si>
    <t>מועצה אזורית שדות נגב</t>
  </si>
  <si>
    <t>נורית כהן-חדד</t>
  </si>
  <si>
    <t>nurit@sdotnegev.org.il</t>
  </si>
  <si>
    <t>מועצה מקומית שהם</t>
  </si>
  <si>
    <t>דליה בסן</t>
  </si>
  <si>
    <t>dalia@shoham.muni.il</t>
  </si>
  <si>
    <t>מועצה מקומית שלומי</t>
  </si>
  <si>
    <t>שמואל רוזנגרטן</t>
  </si>
  <si>
    <t>shmohel617@gmail.com</t>
  </si>
  <si>
    <t>מועצה אזורית שער הנגב</t>
  </si>
  <si>
    <t>עודד פלוט</t>
  </si>
  <si>
    <t>oded@sng.org.il</t>
  </si>
  <si>
    <t>מועצה אזורית שפיר</t>
  </si>
  <si>
    <t>אלי דאובה</t>
  </si>
  <si>
    <t>lishka@shafir.org.il</t>
  </si>
  <si>
    <t>מועצה אזורית חוף הכרמל</t>
  </si>
  <si>
    <t>אבי ברומברג</t>
  </si>
  <si>
    <t>avi_dg@hcarmel.org.il</t>
  </si>
  <si>
    <t>האם מופיע ברשימת המכותבים של אלעד</t>
  </si>
  <si>
    <t>האם קיבלו תרומות</t>
  </si>
  <si>
    <t>h.m@ptikva.org.il</t>
  </si>
  <si>
    <t>לא</t>
  </si>
  <si>
    <t>pnina-m@ashkelon.muni.il</t>
  </si>
  <si>
    <t>כן</t>
  </si>
  <si>
    <t>טרם דיווחו</t>
  </si>
  <si>
    <t>קיבלו תרומות</t>
  </si>
  <si>
    <t>קרן חיצונית</t>
  </si>
  <si>
    <t>תרומות 2015</t>
  </si>
  <si>
    <t>תרומות 2016</t>
  </si>
  <si>
    <t>תרומות 2017</t>
  </si>
  <si>
    <t>תורמים</t>
  </si>
  <si>
    <t>מהות התרומות</t>
  </si>
  <si>
    <t>בניית מקוה טהרה בשכונת רמת בית שמש ג'</t>
  </si>
  <si>
    <t>שלמה אדולפו פיצ'וטו, יעקב פיצ'וטו ובניו אברהם ומשה</t>
  </si>
  <si>
    <t>שיפוץ פינת הנצחה, מערכת הידרופונית לחוה החקלאית, ציוד לגינות לימודיות בעיר, משחקים ל מועדוניות רווחה, פעילות חברתית לילדי גני ספיבק, מתחם כושר בפארק הלאומי</t>
  </si>
  <si>
    <t>מפורט בישיבות המועצה</t>
  </si>
  <si>
    <t>אין דיווח - "כי לא חלה חובת דיווח"</t>
  </si>
  <si>
    <t xml:space="preserve">חברת ש.שחר 
חברת פרשקובסקי השקעות נדלן בע"מ 
מינהל האוכלוסין ברמלה
חברת התרופות קיוומא
 עמותת ברכת מרגלית – חסד עולם ע"ר 
 עמותת רוח טובה 
 חברת האחים מריומה 
 רשות שדות התעופה 
 עמותת ירוחם לקידום החינוך בישראל(ע"ר)   </t>
  </si>
  <si>
    <t>מזון לנזקקים, ציוד (כסאות, משחות שיניים ומי פה), הזנה לתלמידים, ציוד לפעילות התנדבות, מקרר וציוד לג'ימבורי.
חדר מחשבים בבית ספר "אופק בעיר" מטעם קרן ירוחם לקידום חינוך בישראל - מימון 2/3 כנגד מימון 1/3 של הרשות</t>
  </si>
  <si>
    <t>מיכל אבני, זהבה רודן</t>
  </si>
  <si>
    <t>רכישת ציוד לבית ספר מאקי"ם, שימור המקרנה ששימשה את בית קולנוע הישן, הנצחה של 10 חללי צה"ל בני העיר</t>
  </si>
  <si>
    <t>תרומה לביהס אגם
תרומה למרכז הקליטה
תרומה לארכיון
הנצחה - תרומה להקמת גן ע"ש נפטר
תרומה יעודית לבר מצווה
תרומה אחוזת בית
תרומה לנזקק
תרומה מתנדבים
הנצחה - תרומה להנצחה בכיכר</t>
  </si>
  <si>
    <t>לא מפורט</t>
  </si>
  <si>
    <t>לא מפורט שמות</t>
  </si>
  <si>
    <t>אולם ספורט, מלגות
התושבים נותנים תרומות לא מבוקרות לבית הלוויות הישובי לטובת כיסוי הוצאותיו - הרשות לא מתערבת</t>
  </si>
  <si>
    <t>סלים עג'מי</t>
  </si>
  <si>
    <t>הקמת בית ספר יסודי ע"ש רחל עג'מי בכפר סירקין. התרומה מכסה 40% מהעלות המשוערכת של המוסד.
סה"כ תרומה של 4 מיליון שקלים, טרם הועברו 1.6 מיליון</t>
  </si>
  <si>
    <t>הנצחה בגינת המעפילים</t>
  </si>
  <si>
    <t>נמחק</t>
  </si>
  <si>
    <t>מלגות לסטודנטים</t>
  </si>
  <si>
    <t>"כתר"</t>
  </si>
  <si>
    <t>3 אייפדים</t>
  </si>
  <si>
    <t>אייפדים למורים</t>
  </si>
  <si>
    <t>קרן אתנה</t>
  </si>
  <si>
    <t>שיפוץ בית חם לנערים. ניתנת במסגרת השמשה של מבנה שהתקבל מהעירייה לטובת הפעלת מט"ל (דרך גלים)
תרומה לטובת יום מעשים טובים</t>
  </si>
  <si>
    <t>עמותת תפנית לחינוך
עמותת "הרוח הטובה"</t>
  </si>
  <si>
    <t>קונסרבטוריון עירוני, מועדונית רווחה, מחשבים ליחידה לקידום הנוער, שיפוץ מבנה מנ"ע בשכונת בן גוריון</t>
  </si>
  <si>
    <t>ויסוצקי (משפחת זידלר), אלביט מערכות, חברת י.ח.ד. (יורם דמרי)</t>
  </si>
  <si>
    <t>קבוצת הכדורעף של מטה אשר</t>
  </si>
  <si>
    <t>חברת מילובר</t>
  </si>
  <si>
    <t>שוברי קניה, ביגוד מצעים וציוד רפואי (הוזן שווה הערך שלו), הטסה של ראש הרשות לכנס בגרמניה (חלק מפרויקט צמיחה חכמה ברשויות בנגב)</t>
  </si>
  <si>
    <t>כיל, ארגון "פרויקט יוסף", קרן מיראז'</t>
  </si>
  <si>
    <t>מכשירי קשר למחלקת בטחון</t>
  </si>
  <si>
    <t>"ידידים נוצרים"</t>
  </si>
  <si>
    <t>לא דווח</t>
  </si>
  <si>
    <t>קידום לימודי חקלאות בבית הספר מעלה שחרות</t>
  </si>
  <si>
    <t>קרן סטרום</t>
  </si>
  <si>
    <t>שיפוץ גן ילדים</t>
  </si>
  <si>
    <t>עמותת "גלילה", לטובת 50% משווי השיפוץ</t>
  </si>
  <si>
    <t>סיוע לנזקקים</t>
  </si>
  <si>
    <t>הכומר רם (ממערב אפריקה)</t>
  </si>
  <si>
    <t>רכב בטחון</t>
  </si>
  <si>
    <t>Sephardic Bikur Holim Congregation</t>
  </si>
  <si>
    <t>בית כנסת נטע</t>
  </si>
  <si>
    <t>מגבית קנדה, הרוח הישראלית</t>
  </si>
  <si>
    <t>אסם הגליל מכון תערובות, מגבית קנדה, אזולאי משה, מגבית קנדה (תורמים ספציפיים)</t>
  </si>
  <si>
    <t>מחלקה לשירותים חברתיים, פעילויות ומתנות למתגייסים, מבנה רב תכליתי, הסעות לבריכה טיפולית, השקעות שונות בבית ספר שחפים (מזגנים, כלים מוזיקליים)</t>
  </si>
  <si>
    <t>תרומת ציוד ספורט</t>
  </si>
  <si>
    <t>בוריס בייכמן</t>
  </si>
  <si>
    <t>תרומת ציוד</t>
  </si>
  <si>
    <t>פעילות למען ילדים בסיכון</t>
  </si>
  <si>
    <t>לא ניתן בגלל שמירת פרטיות התורם</t>
  </si>
  <si>
    <t>ציוד</t>
  </si>
  <si>
    <t>גיטרות, ריהוט</t>
  </si>
  <si>
    <t>בנק יהב, תרומה ללא פירוט שם</t>
  </si>
  <si>
    <t>הקמת חממה בי"ס השלום, הקמת חדר רנטגן+הפעלת מוקד רפואי, הקמת סקייטארק</t>
  </si>
  <si>
    <t>יק"א ישראל, קרן רש"י, קרן ביחד JNF</t>
  </si>
  <si>
    <t>אין פירוט סכום</t>
  </si>
  <si>
    <t>שידרוג גינה לטובת הנצחה, עלות שכר של אוצרת שבחנה תמונות שהושאלו לתערוכה</t>
  </si>
  <si>
    <t>אלונה ויגאל גינדי, אורית וידנה חי ואילן חי</t>
  </si>
  <si>
    <t>בניית מדרשה (והנכס יהיה בשימוש התורם ל-25 שנים), הקמת מרכז לגיל הרך</t>
  </si>
  <si>
    <t>OCLO בע"מ (לטובת המדרשה), JNF, קרן רש"י ותורם פרטי (Katzman Famility Foundation Inc) לטובת המרכז לגיל הרך</t>
  </si>
  <si>
    <t>יום מעשים טובים</t>
  </si>
  <si>
    <t>עמותת "רוח טובה"</t>
  </si>
  <si>
    <t>פנסים למגרש כדורגל וספסלים לגני ילדים</t>
  </si>
  <si>
    <t>קופת חולים כללית (ספסלים), פנסים ע"י קבלנים שכבר לא עובדים עם המועצה</t>
  </si>
  <si>
    <t>מגבית קנדה, אולפני הרצליה, אור לנגב ולגליל, דן פל,  אוצר המוסיקה היהודית, קרן יק"א,  סאסא</t>
  </si>
  <si>
    <t>עמותת הספורט, מוסיקה – קלור, קול המוסיקה 2015, מבשלים חלומות, מתקני משחק משגב עם, ביטחון – ציוד, מקהלה תרומות וחסויות, ביה"ס לב העמק - רכישת מחשבים, ביה"ס עמק החולה – רובוטיקה, ביה"ס הר וגיא - רכישת מחשבים</t>
  </si>
  <si>
    <t>משפחות נזקקים, מגמת איטלקית וגרמנית בתיכון, חדר להנצחה בתוך בית ספר, תוכנית לפיתוח מורים למתמטיקה, העשרת ספרייה בבית ספר</t>
  </si>
  <si>
    <t>הקרן לידידות, שגרירות איטליה, שגרירות גרמניה, אברהם קיים, קרן טראמפ, תורמים פרטיים</t>
  </si>
  <si>
    <t>תרומות לנזקקים בחגים</t>
  </si>
  <si>
    <t>מבני ציבור שונים ברחבי העיר</t>
  </si>
  <si>
    <t>קשת רחבה של תורמים</t>
  </si>
  <si>
    <t>שוברים למזון לנזקקים - חולקו בהתאם לרשימות של אגף רווחה באופן ישיר</t>
  </si>
  <si>
    <t>חברת דשנים וחומרים כימיים בע"מ</t>
  </si>
  <si>
    <t>קרן היסוד המגבית המאוחדת לישראל</t>
  </si>
  <si>
    <t>מרכז המצויינות</t>
  </si>
  <si>
    <t>תרומה למערכת החינוך בבת ים כנגד שינוי שם של בית ספר מ"ראשונים" ל-"ראשונים ע"ש שפר"</t>
  </si>
  <si>
    <t>יצחק שפר</t>
  </si>
  <si>
    <t>פעילויות תרבות במוסדות שונים ברשות</t>
  </si>
  <si>
    <t>חברת אדמה על חברות הבת השונות שלה תרמה 44% מהסכומים, קרן וינברג - P.E.F Israel תרמה 41% מהסכומים.</t>
  </si>
  <si>
    <t>שם הקרן</t>
  </si>
  <si>
    <t>מס' עמותה</t>
  </si>
  <si>
    <t>תרומות בשנת 2015</t>
  </si>
  <si>
    <t>תרומות בשנת 2016</t>
  </si>
  <si>
    <t>מס' עובדים בשכר</t>
  </si>
  <si>
    <t>עלויות שכר</t>
  </si>
  <si>
    <t>תל אביב- יפו</t>
  </si>
  <si>
    <t>הקרן לחיפה</t>
  </si>
  <si>
    <t>קרן אשדוד</t>
  </si>
  <si>
    <t>קרן ראשון לציון</t>
  </si>
  <si>
    <t>קרן ידידי חולון</t>
  </si>
  <si>
    <t>קרן באר שבע לפיתוח</t>
  </si>
  <si>
    <t>קרן רחובות</t>
  </si>
  <si>
    <t>קרן תל אביב לפיתוח</t>
  </si>
  <si>
    <t>שנת הקמה</t>
  </si>
  <si>
    <t>בעל תפקיד מהעירייה</t>
  </si>
  <si>
    <t>ראש העירייה הוא יו"ר הקרן</t>
  </si>
  <si>
    <t>מחזור כספי 2015</t>
  </si>
  <si>
    <t>מחזור כספי 2016</t>
  </si>
  <si>
    <t>ראש העירייה הוא חבר בועד המנהל ומורשה חתימה</t>
  </si>
  <si>
    <t>שכר מנכל בשנת 2016</t>
  </si>
  <si>
    <t>הקרן לירושלים</t>
  </si>
  <si>
    <t>עלויות גיוס</t>
  </si>
  <si>
    <t>אין</t>
  </si>
  <si>
    <t>תרומות למוסדות חינוך</t>
  </si>
  <si>
    <t>מועצה מקומית צור יגאל</t>
  </si>
  <si>
    <t>FALSE</t>
  </si>
  <si>
    <t>עמדת תצוגה ב"שביל ראשונים", פיתוח "שייפ פארק"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</si>
</sst>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 [$₪-40D]\ * #,##0.00_ ;_ [$₪-40D]\ * \-#,##0.00_ ;_ [$₪-40D]\ * &quot;-&quot;??_ ;_ @_ "/>
    <numFmt numFmtId="165" formatCode="_ * #,##0.00_ ;_ * \-#,##0.00_ ;_ * &quot;-&quot;??_ ;_ @_ "/>
    <numFmt numFmtId="166" formatCode="_(* #,##0_);_(* \(#,##0\);_(* &quot;-&quot;??_);_(@_)"/>
    <numFmt numFmtId="167" formatCode="_ [$₪-40D]\ * #,##0_ ;_ [$₪-40D]\ * \-#,##0_ ;_ [$₪-40D]\ * &quot;-&quot;_ ;_ @_ "/>
    <numFmt numFmtId="168" formatCode="_ [$₪-40D]\ * #,##0_ ;_ [$₪-40D]\ * \-#,##0_ ;_ [$₪-40D]\ * &quot;-&quot;??_ ;_ @_ "/>
  </numFmts>
  <fonts count="6">
    <font>
      <sz val="11"/>
      <color theme="1"/>
      <name val="Calibri"/>
      <family val="2"/>
      <charset val="177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charset val="177"/>
      <scheme val="minor"/>
    </font>
    <font>
      <u/>
      <sz val="11"/>
      <color theme="10"/>
      <name val="Calibri"/>
      <family val="2"/>
      <charset val="177"/>
      <scheme val="minor"/>
    </font>
    <font>
      <sz val="11"/>
      <color theme="1"/>
      <name val="Calibri"/>
      <family val="2"/>
      <charset val="177"/>
      <scheme val="minor"/>
    </font>
    <font>
      <sz val="11"/>
      <color rgb="FFFF0000"/>
      <name val="Calibri"/>
      <family val="2"/>
      <charset val="177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3" fillId="0" borderId="0" applyNumberFormat="0" applyFill="0" applyBorder="0" applyAlignment="0" applyProtection="0"/>
    <xf numFmtId="44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27">
    <xf numFmtId="0" fontId="0" fillId="0" borderId="0" xfId="0"/>
    <xf numFmtId="0" fontId="2" fillId="2" borderId="1" xfId="0" applyFont="1" applyFill="1" applyBorder="1" applyAlignment="1"/>
    <xf numFmtId="49" fontId="0" fillId="3" borderId="1" xfId="0" applyNumberFormat="1" applyFont="1" applyFill="1" applyBorder="1" applyAlignment="1"/>
    <xf numFmtId="49" fontId="0" fillId="0" borderId="1" xfId="0" applyNumberFormat="1" applyFont="1" applyBorder="1" applyAlignment="1"/>
    <xf numFmtId="49" fontId="3" fillId="3" borderId="1" xfId="1" applyNumberFormat="1" applyFill="1" applyBorder="1" applyAlignment="1"/>
    <xf numFmtId="0" fontId="0" fillId="0" borderId="1" xfId="0" applyBorder="1"/>
    <xf numFmtId="0" fontId="0" fillId="0" borderId="0" xfId="0" applyBorder="1"/>
    <xf numFmtId="0" fontId="0" fillId="0" borderId="1" xfId="0" applyNumberFormat="1" applyFont="1" applyBorder="1" applyAlignment="1"/>
    <xf numFmtId="44" fontId="0" fillId="0" borderId="1" xfId="2" applyFont="1" applyBorder="1" applyAlignment="1"/>
    <xf numFmtId="0" fontId="2" fillId="2" borderId="0" xfId="0" applyFont="1" applyFill="1" applyBorder="1" applyAlignment="1">
      <alignment horizontal="right" wrapText="1"/>
    </xf>
    <xf numFmtId="0" fontId="0" fillId="0" borderId="0" xfId="0" applyNumberFormat="1" applyFont="1" applyBorder="1" applyAlignment="1">
      <alignment horizontal="right" wrapText="1"/>
    </xf>
    <xf numFmtId="49" fontId="0" fillId="3" borderId="0" xfId="0" applyNumberFormat="1" applyFont="1" applyFill="1" applyBorder="1" applyAlignment="1">
      <alignment horizontal="right" wrapText="1"/>
    </xf>
    <xf numFmtId="49" fontId="0" fillId="0" borderId="0" xfId="0" applyNumberFormat="1" applyFont="1" applyBorder="1" applyAlignment="1">
      <alignment horizontal="right" wrapText="1"/>
    </xf>
    <xf numFmtId="44" fontId="0" fillId="0" borderId="0" xfId="2" applyFont="1" applyBorder="1" applyAlignment="1">
      <alignment horizontal="right" wrapText="1"/>
    </xf>
    <xf numFmtId="0" fontId="0" fillId="0" borderId="0" xfId="0" applyAlignment="1">
      <alignment horizontal="right" wrapText="1"/>
    </xf>
    <xf numFmtId="164" fontId="0" fillId="0" borderId="1" xfId="0" applyNumberFormat="1" applyFont="1" applyBorder="1" applyAlignment="1"/>
    <xf numFmtId="0" fontId="0" fillId="0" borderId="1" xfId="0" applyNumberFormat="1" applyFont="1" applyBorder="1" applyAlignment="1">
      <alignment wrapText="1"/>
    </xf>
    <xf numFmtId="49" fontId="0" fillId="3" borderId="0" xfId="0" applyNumberFormat="1" applyFont="1" applyFill="1" applyBorder="1" applyAlignment="1">
      <alignment horizontal="right" wrapText="1" readingOrder="2"/>
    </xf>
    <xf numFmtId="49" fontId="0" fillId="0" borderId="1" xfId="0" applyNumberFormat="1" applyFont="1" applyFill="1" applyBorder="1" applyAlignment="1"/>
    <xf numFmtId="0" fontId="0" fillId="0" borderId="1" xfId="0" applyNumberFormat="1" applyFont="1" applyFill="1" applyBorder="1" applyAlignment="1"/>
    <xf numFmtId="164" fontId="0" fillId="0" borderId="1" xfId="2" applyNumberFormat="1" applyFont="1" applyBorder="1" applyAlignment="1"/>
    <xf numFmtId="166" fontId="0" fillId="0" borderId="1" xfId="4" applyNumberFormat="1" applyFont="1" applyBorder="1" applyAlignment="1"/>
    <xf numFmtId="164" fontId="5" fillId="0" borderId="1" xfId="0" applyNumberFormat="1" applyFont="1" applyBorder="1" applyAlignment="1"/>
    <xf numFmtId="9" fontId="0" fillId="0" borderId="0" xfId="5" applyFont="1"/>
    <xf numFmtId="0" fontId="0" fillId="0" borderId="0" xfId="0" applyAlignment="1">
      <alignment wrapText="1"/>
    </xf>
    <xf numFmtId="167" fontId="0" fillId="0" borderId="0" xfId="0" applyNumberFormat="1"/>
    <xf numFmtId="168" fontId="0" fillId="0" borderId="1" xfId="0" applyNumberFormat="1" applyFont="1" applyBorder="1" applyAlignment="1"/>
  </cellXfs>
  <cellStyles count="8">
    <cellStyle name="Comma" xfId="4" builtinId="3"/>
    <cellStyle name="Comma 2" xfId="3"/>
    <cellStyle name="Comma 3" xfId="7"/>
    <cellStyle name="Currency" xfId="2" builtinId="4"/>
    <cellStyle name="Hyperlink" xfId="1" builtinId="8"/>
    <cellStyle name="Normal" xfId="0" builtinId="0"/>
    <cellStyle name="Normal 2" xfId="6"/>
    <cellStyle name="Percent" xfId="5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pnina-m@ashkelon.muni.i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9"/>
  <sheetViews>
    <sheetView rightToLeft="1" tabSelected="1" workbookViewId="0">
      <pane xSplit="1" ySplit="1" topLeftCell="C2" activePane="bottomRight" state="frozen"/>
      <selection pane="topRight" activeCell="B1" sqref="B1"/>
      <selection pane="bottomLeft" activeCell="A2" sqref="A2"/>
      <selection pane="bottomRight" activeCell="A2" sqref="A2"/>
    </sheetView>
  </sheetViews>
  <sheetFormatPr defaultRowHeight="15"/>
  <cols>
    <col min="1" max="1" width="32.5703125" bestFit="1" customWidth="1"/>
    <col min="2" max="2" width="12" hidden="1" customWidth="1"/>
    <col min="3" max="3" width="21.140625" customWidth="1"/>
    <col min="4" max="4" width="29.85546875" customWidth="1"/>
    <col min="5" max="5" width="18" customWidth="1"/>
    <col min="6" max="6" width="19.7109375" bestFit="1" customWidth="1"/>
    <col min="7" max="7" width="18.7109375" bestFit="1" customWidth="1"/>
    <col min="8" max="8" width="20.7109375" customWidth="1"/>
    <col min="9" max="9" width="14.42578125" customWidth="1"/>
    <col min="10" max="10" width="46.42578125" style="14" customWidth="1"/>
    <col min="11" max="11" width="35.42578125" style="14" customWidth="1"/>
    <col min="14" max="14" width="9.42578125" bestFit="1" customWidth="1"/>
    <col min="15" max="15" width="11.85546875" bestFit="1" customWidth="1"/>
    <col min="16" max="16" width="12.7109375" bestFit="1" customWidth="1"/>
  </cols>
  <sheetData>
    <row r="1" spans="1:16">
      <c r="A1" s="1" t="s">
        <v>721</v>
      </c>
      <c r="B1" s="1" t="s">
        <v>728</v>
      </c>
      <c r="C1" s="1" t="s">
        <v>729</v>
      </c>
      <c r="D1" s="1" t="s">
        <v>730</v>
      </c>
      <c r="E1" s="1" t="s">
        <v>1462</v>
      </c>
      <c r="F1" s="1" t="s">
        <v>1463</v>
      </c>
      <c r="G1" s="1" t="s">
        <v>1471</v>
      </c>
      <c r="H1" s="1" t="s">
        <v>1472</v>
      </c>
      <c r="I1" s="1" t="s">
        <v>1473</v>
      </c>
      <c r="J1" s="9" t="s">
        <v>1475</v>
      </c>
      <c r="K1" s="9" t="s">
        <v>1474</v>
      </c>
      <c r="N1" s="5"/>
      <c r="O1" s="5" t="s">
        <v>1469</v>
      </c>
    </row>
    <row r="2" spans="1:16">
      <c r="A2" s="2" t="s">
        <v>780</v>
      </c>
      <c r="B2" s="2" t="s">
        <v>732</v>
      </c>
      <c r="C2" s="2" t="s">
        <v>781</v>
      </c>
      <c r="D2" s="2" t="s">
        <v>782</v>
      </c>
      <c r="E2" s="2" t="b">
        <f>IF(ISNUMBER(MATCH($D2,ממונים!$G$2:$G$223,0)),TRUE,Flase)</f>
        <v>1</v>
      </c>
      <c r="F2" s="2" t="s">
        <v>1468</v>
      </c>
      <c r="G2" s="7"/>
      <c r="H2" s="7"/>
      <c r="I2" s="7"/>
      <c r="J2" s="10"/>
      <c r="K2" s="11"/>
      <c r="N2" s="5" t="s">
        <v>1467</v>
      </c>
      <c r="O2" s="5">
        <f>COUNTIF($F$2:$F$259,$N2)</f>
        <v>39</v>
      </c>
      <c r="P2" s="23">
        <f>O2/$O$5</f>
        <v>0.17808219178082191</v>
      </c>
    </row>
    <row r="3" spans="1:16">
      <c r="A3" s="3" t="s">
        <v>747</v>
      </c>
      <c r="B3" s="3" t="s">
        <v>732</v>
      </c>
      <c r="C3" s="3" t="s">
        <v>748</v>
      </c>
      <c r="D3" s="3" t="s">
        <v>749</v>
      </c>
      <c r="E3" s="3" t="b">
        <f>IF(ISNUMBER(MATCH($D3,ממונים!$G$2:$G$223,0)),TRUE,Flase)</f>
        <v>1</v>
      </c>
      <c r="F3" s="3" t="s">
        <v>1468</v>
      </c>
      <c r="G3" s="7"/>
      <c r="H3" s="7"/>
      <c r="I3" s="7"/>
      <c r="J3" s="10"/>
      <c r="K3" s="12"/>
      <c r="N3" s="5" t="s">
        <v>1468</v>
      </c>
      <c r="O3" s="5">
        <f>COUNTIFS($F$2:$F$259,$N3,$E$2:$E$259,TRUE)</f>
        <v>119</v>
      </c>
      <c r="P3" s="23">
        <f>O3/$O$5</f>
        <v>0.54337899543378998</v>
      </c>
    </row>
    <row r="4" spans="1:16">
      <c r="A4" s="3" t="s">
        <v>783</v>
      </c>
      <c r="B4" s="3" t="s">
        <v>732</v>
      </c>
      <c r="C4" s="3" t="s">
        <v>784</v>
      </c>
      <c r="D4" s="3" t="s">
        <v>785</v>
      </c>
      <c r="E4" s="3" t="b">
        <f>IF(ISNUMBER(MATCH($D4,ממונים!$G$2:$G$223,0)),TRUE,Flase)</f>
        <v>1</v>
      </c>
      <c r="F4" s="3" t="s">
        <v>1465</v>
      </c>
      <c r="G4" s="15">
        <v>0</v>
      </c>
      <c r="H4" s="15">
        <v>0</v>
      </c>
      <c r="I4" s="15">
        <v>0</v>
      </c>
      <c r="J4" s="10"/>
      <c r="K4" s="12"/>
      <c r="N4" s="5" t="s">
        <v>1465</v>
      </c>
      <c r="O4" s="5">
        <f>COUNTIF($F$2:$F$259,$N4)</f>
        <v>61</v>
      </c>
      <c r="P4" s="23">
        <f>O4/$O$5</f>
        <v>0.27853881278538811</v>
      </c>
    </row>
    <row r="5" spans="1:16">
      <c r="A5" s="3" t="s">
        <v>1244</v>
      </c>
      <c r="B5" s="3" t="s">
        <v>732</v>
      </c>
      <c r="C5" s="3" t="s">
        <v>1245</v>
      </c>
      <c r="D5" s="3" t="s">
        <v>1246</v>
      </c>
      <c r="E5" s="3" t="b">
        <f>IF(ISNUMBER(MATCH($D5,ממונים!$G$2:$G$223,0)),TRUE,Flase)</f>
        <v>1</v>
      </c>
      <c r="F5" s="3" t="s">
        <v>1468</v>
      </c>
      <c r="G5" s="7"/>
      <c r="H5" s="7"/>
      <c r="I5" s="7"/>
      <c r="J5" s="10"/>
      <c r="K5" s="12"/>
      <c r="O5">
        <f>SUM(O2:O4)</f>
        <v>219</v>
      </c>
    </row>
    <row r="6" spans="1:16">
      <c r="A6" s="3" t="s">
        <v>1249</v>
      </c>
      <c r="B6" s="3" t="s">
        <v>732</v>
      </c>
      <c r="C6" s="3" t="s">
        <v>1250</v>
      </c>
      <c r="D6" s="3" t="s">
        <v>1251</v>
      </c>
      <c r="E6" s="3" t="b">
        <f>IF(ISNUMBER(MATCH($D6,ממונים!$G$2:$G$223,0)),TRUE,Flase)</f>
        <v>1</v>
      </c>
      <c r="F6" s="3" t="s">
        <v>1468</v>
      </c>
      <c r="G6" s="7"/>
      <c r="H6" s="7"/>
      <c r="I6" s="7"/>
      <c r="J6" s="10"/>
      <c r="K6" s="12"/>
    </row>
    <row r="7" spans="1:16">
      <c r="A7" s="3" t="s">
        <v>805</v>
      </c>
      <c r="B7" s="3" t="s">
        <v>732</v>
      </c>
      <c r="C7" s="3" t="s">
        <v>806</v>
      </c>
      <c r="D7" s="3" t="s">
        <v>807</v>
      </c>
      <c r="E7" s="3" t="b">
        <f>IF(ISNUMBER(MATCH($D7,ממונים!$G$2:$G$223,0)),TRUE,Flase)</f>
        <v>1</v>
      </c>
      <c r="F7" s="3" t="s">
        <v>1468</v>
      </c>
      <c r="G7" s="7"/>
      <c r="H7" s="7"/>
      <c r="I7" s="7"/>
      <c r="J7" s="10"/>
      <c r="K7" s="12"/>
    </row>
    <row r="8" spans="1:16">
      <c r="A8" s="2" t="s">
        <v>1264</v>
      </c>
      <c r="B8" s="2" t="s">
        <v>732</v>
      </c>
      <c r="C8" s="2" t="s">
        <v>1265</v>
      </c>
      <c r="D8" s="2" t="s">
        <v>1266</v>
      </c>
      <c r="E8" s="2" t="b">
        <f>IF(ISNUMBER(MATCH($D8,ממונים!$G$2:$G$223,0)),TRUE,Flase)</f>
        <v>1</v>
      </c>
      <c r="F8" s="2" t="s">
        <v>1468</v>
      </c>
      <c r="G8" s="7"/>
      <c r="H8" s="7"/>
      <c r="I8" s="7"/>
      <c r="J8" s="10"/>
      <c r="K8" s="11"/>
    </row>
    <row r="9" spans="1:16">
      <c r="A9" s="3" t="s">
        <v>844</v>
      </c>
      <c r="B9" s="3" t="s">
        <v>732</v>
      </c>
      <c r="C9" s="3" t="s">
        <v>845</v>
      </c>
      <c r="D9" s="3" t="s">
        <v>846</v>
      </c>
      <c r="E9" s="3" t="b">
        <f>IF(ISNUMBER(MATCH($D9,ממונים!$G$2:$G$223,0)),TRUE,Flase)</f>
        <v>1</v>
      </c>
      <c r="F9" s="3" t="s">
        <v>1468</v>
      </c>
      <c r="G9" s="7"/>
      <c r="H9" s="7"/>
      <c r="I9" s="7"/>
      <c r="J9" s="10"/>
      <c r="K9" s="12"/>
    </row>
    <row r="10" spans="1:16">
      <c r="A10" s="2" t="s">
        <v>1276</v>
      </c>
      <c r="B10" s="2" t="s">
        <v>732</v>
      </c>
      <c r="C10" s="2" t="s">
        <v>1277</v>
      </c>
      <c r="D10" s="2" t="s">
        <v>1278</v>
      </c>
      <c r="E10" s="2" t="b">
        <f>IF(ISNUMBER(MATCH($D10,ממונים!$G$2:$G$223,0)),TRUE,Flase)</f>
        <v>1</v>
      </c>
      <c r="F10" s="2" t="s">
        <v>1465</v>
      </c>
      <c r="G10" s="15">
        <v>0</v>
      </c>
      <c r="H10" s="15">
        <v>0</v>
      </c>
      <c r="I10" s="15">
        <v>0</v>
      </c>
      <c r="J10" s="10"/>
      <c r="K10" s="11"/>
    </row>
    <row r="11" spans="1:16">
      <c r="A11" s="3" t="s">
        <v>1279</v>
      </c>
      <c r="B11" s="3" t="s">
        <v>732</v>
      </c>
      <c r="C11" s="3" t="s">
        <v>1280</v>
      </c>
      <c r="D11" s="3" t="s">
        <v>1281</v>
      </c>
      <c r="E11" s="3" t="b">
        <f>IF(ISNUMBER(MATCH($D11,ממונים!$G$2:$G$223,0)),TRUE,Flase)</f>
        <v>1</v>
      </c>
      <c r="F11" s="3" t="s">
        <v>1465</v>
      </c>
      <c r="G11" s="15">
        <v>0</v>
      </c>
      <c r="H11" s="15">
        <v>0</v>
      </c>
      <c r="I11" s="15">
        <v>0</v>
      </c>
      <c r="J11" s="10"/>
      <c r="K11" s="12"/>
    </row>
    <row r="12" spans="1:16">
      <c r="A12" s="3" t="s">
        <v>868</v>
      </c>
      <c r="B12" s="3" t="s">
        <v>732</v>
      </c>
      <c r="C12" s="3" t="s">
        <v>869</v>
      </c>
      <c r="D12" s="3" t="s">
        <v>870</v>
      </c>
      <c r="E12" s="3" t="b">
        <f>IF(ISNUMBER(MATCH($D12,ממונים!$G$2:$G$223,0)),TRUE,Flase)</f>
        <v>1</v>
      </c>
      <c r="F12" s="3" t="s">
        <v>1465</v>
      </c>
      <c r="G12" s="15">
        <v>0</v>
      </c>
      <c r="H12" s="15">
        <v>0</v>
      </c>
      <c r="I12" s="15">
        <v>0</v>
      </c>
      <c r="J12" s="10"/>
      <c r="K12" s="12"/>
    </row>
    <row r="13" spans="1:16">
      <c r="A13" s="2" t="s">
        <v>871</v>
      </c>
      <c r="B13" s="2" t="s">
        <v>732</v>
      </c>
      <c r="C13" s="2" t="s">
        <v>872</v>
      </c>
      <c r="D13" s="2" t="s">
        <v>873</v>
      </c>
      <c r="E13" s="2" t="b">
        <f>IF(ISNUMBER(MATCH($D13,ממונים!$G$2:$G$223,0)),TRUE,Flase)</f>
        <v>1</v>
      </c>
      <c r="F13" s="2" t="s">
        <v>1465</v>
      </c>
      <c r="G13" s="15">
        <v>0</v>
      </c>
      <c r="H13" s="15">
        <v>0</v>
      </c>
      <c r="I13" s="15">
        <v>0</v>
      </c>
      <c r="J13" s="10"/>
      <c r="K13" s="11"/>
    </row>
    <row r="14" spans="1:16">
      <c r="A14" s="3" t="s">
        <v>1284</v>
      </c>
      <c r="B14" s="3" t="s">
        <v>732</v>
      </c>
      <c r="C14" s="3" t="s">
        <v>1285</v>
      </c>
      <c r="D14" s="3" t="s">
        <v>1286</v>
      </c>
      <c r="E14" s="3" t="b">
        <f>IF(ISNUMBER(MATCH($D14,ממונים!$G$2:$G$223,0)),TRUE,Flase)</f>
        <v>1</v>
      </c>
      <c r="F14" s="3" t="s">
        <v>1468</v>
      </c>
      <c r="G14" s="7"/>
      <c r="H14" s="7"/>
      <c r="I14" s="7"/>
      <c r="J14" s="10"/>
      <c r="K14" s="12"/>
    </row>
    <row r="15" spans="1:16">
      <c r="A15" s="3" t="s">
        <v>874</v>
      </c>
      <c r="B15" s="3" t="s">
        <v>732</v>
      </c>
      <c r="C15" s="3" t="s">
        <v>875</v>
      </c>
      <c r="D15" s="3" t="s">
        <v>876</v>
      </c>
      <c r="E15" s="3" t="b">
        <f>IF(ISNUMBER(MATCH($D15,ממונים!$G$2:$G$223,0)),TRUE,Flase)</f>
        <v>1</v>
      </c>
      <c r="F15" s="3" t="s">
        <v>1468</v>
      </c>
      <c r="G15" s="7"/>
      <c r="H15" s="7"/>
      <c r="I15" s="7"/>
      <c r="J15" s="10"/>
      <c r="K15" s="12"/>
    </row>
    <row r="16" spans="1:16" ht="45">
      <c r="A16" s="18" t="s">
        <v>1292</v>
      </c>
      <c r="B16" s="2" t="s">
        <v>732</v>
      </c>
      <c r="C16" s="18" t="s">
        <v>1293</v>
      </c>
      <c r="D16" s="18" t="s">
        <v>1294</v>
      </c>
      <c r="E16" s="18" t="b">
        <f>IF(ISNUMBER(MATCH($D16,ממונים!$G$2:$G$223,0)),TRUE,Flase)</f>
        <v>1</v>
      </c>
      <c r="F16" s="18" t="s">
        <v>1467</v>
      </c>
      <c r="G16" s="15">
        <v>1200000</v>
      </c>
      <c r="H16" s="15">
        <v>0</v>
      </c>
      <c r="I16" s="15">
        <v>1200000</v>
      </c>
      <c r="J16" s="10" t="s">
        <v>1490</v>
      </c>
      <c r="K16" s="11" t="s">
        <v>1489</v>
      </c>
    </row>
    <row r="17" spans="1:11">
      <c r="A17" s="3" t="s">
        <v>890</v>
      </c>
      <c r="B17" s="3" t="s">
        <v>732</v>
      </c>
      <c r="C17" s="3" t="s">
        <v>891</v>
      </c>
      <c r="D17" s="3" t="s">
        <v>892</v>
      </c>
      <c r="E17" s="3" t="b">
        <f>IF(ISNUMBER(MATCH($D17,ממונים!$G$2:$G$223,0)),TRUE,Flase)</f>
        <v>1</v>
      </c>
      <c r="F17" s="3" t="s">
        <v>1468</v>
      </c>
      <c r="G17" s="7"/>
      <c r="H17" s="7"/>
      <c r="I17" s="7"/>
      <c r="J17" s="10"/>
      <c r="K17" s="12"/>
    </row>
    <row r="18" spans="1:11" ht="75">
      <c r="A18" s="2" t="s">
        <v>750</v>
      </c>
      <c r="B18" s="2" t="s">
        <v>732</v>
      </c>
      <c r="C18" s="2" t="s">
        <v>751</v>
      </c>
      <c r="D18" s="2" t="s">
        <v>752</v>
      </c>
      <c r="E18" s="2" t="b">
        <f>IF(ISNUMBER(MATCH($D18,ממונים!$G$2:$G$223,0)),TRUE,Flase)</f>
        <v>1</v>
      </c>
      <c r="F18" s="2" t="s">
        <v>1467</v>
      </c>
      <c r="G18" s="20">
        <v>443129</v>
      </c>
      <c r="H18" s="20">
        <v>114182</v>
      </c>
      <c r="I18" s="20">
        <v>162479</v>
      </c>
      <c r="J18" s="10" t="s">
        <v>1541</v>
      </c>
      <c r="K18" s="11" t="s">
        <v>1540</v>
      </c>
    </row>
    <row r="19" spans="1:11">
      <c r="A19" s="2" t="s">
        <v>893</v>
      </c>
      <c r="B19" s="2" t="s">
        <v>732</v>
      </c>
      <c r="C19" s="2" t="s">
        <v>894</v>
      </c>
      <c r="D19" s="2" t="s">
        <v>895</v>
      </c>
      <c r="E19" s="2" t="b">
        <f>IF(ISNUMBER(MATCH($D19,ממונים!$G$2:$G$223,0)),TRUE,Flase)</f>
        <v>1</v>
      </c>
      <c r="F19" s="2" t="s">
        <v>1468</v>
      </c>
      <c r="G19" s="7"/>
      <c r="H19" s="7"/>
      <c r="I19" s="7"/>
      <c r="J19" s="10"/>
      <c r="K19" s="11"/>
    </row>
    <row r="20" spans="1:11">
      <c r="A20" s="2" t="s">
        <v>899</v>
      </c>
      <c r="B20" s="2" t="s">
        <v>732</v>
      </c>
      <c r="C20" s="2" t="s">
        <v>900</v>
      </c>
      <c r="D20" s="2" t="s">
        <v>901</v>
      </c>
      <c r="E20" s="2" t="b">
        <f>IF(ISNUMBER(MATCH($D20,ממונים!$G$2:$G$223,0)),TRUE,Flase)</f>
        <v>1</v>
      </c>
      <c r="F20" s="2" t="s">
        <v>1468</v>
      </c>
      <c r="G20" s="7"/>
      <c r="H20" s="7"/>
      <c r="I20" s="7"/>
      <c r="J20" s="10"/>
      <c r="K20" s="11"/>
    </row>
    <row r="21" spans="1:11">
      <c r="A21" s="2" t="s">
        <v>1304</v>
      </c>
      <c r="B21" s="2" t="s">
        <v>732</v>
      </c>
      <c r="C21" s="2" t="s">
        <v>1305</v>
      </c>
      <c r="D21" s="2" t="s">
        <v>1306</v>
      </c>
      <c r="E21" s="2" t="b">
        <f>IF(ISNUMBER(MATCH($D21,ממונים!$G$2:$G$223,0)),TRUE,Flase)</f>
        <v>1</v>
      </c>
      <c r="F21" s="2" t="s">
        <v>1468</v>
      </c>
      <c r="G21" s="7"/>
      <c r="H21" s="7"/>
      <c r="I21" s="7"/>
      <c r="J21" s="10"/>
      <c r="K21" s="11"/>
    </row>
    <row r="22" spans="1:11">
      <c r="A22" s="18" t="s">
        <v>1307</v>
      </c>
      <c r="B22" s="3" t="s">
        <v>732</v>
      </c>
      <c r="C22" s="18" t="s">
        <v>1308</v>
      </c>
      <c r="D22" s="18" t="s">
        <v>1309</v>
      </c>
      <c r="E22" s="18" t="b">
        <f>IF(ISNUMBER(MATCH($D22,ממונים!$G$2:$G$223,0)),TRUE,Flase)</f>
        <v>1</v>
      </c>
      <c r="F22" s="18" t="s">
        <v>1467</v>
      </c>
      <c r="G22" s="15">
        <v>0</v>
      </c>
      <c r="H22" s="15">
        <v>0</v>
      </c>
      <c r="I22" s="8">
        <v>50000</v>
      </c>
      <c r="J22" s="10" t="s">
        <v>1509</v>
      </c>
      <c r="K22" s="12" t="s">
        <v>1510</v>
      </c>
    </row>
    <row r="23" spans="1:11">
      <c r="A23" s="2" t="s">
        <v>1310</v>
      </c>
      <c r="B23" s="2" t="s">
        <v>732</v>
      </c>
      <c r="C23" s="2" t="s">
        <v>1311</v>
      </c>
      <c r="D23" s="2" t="s">
        <v>1312</v>
      </c>
      <c r="E23" s="2" t="b">
        <f>IF(ISNUMBER(MATCH($D23,ממונים!$G$2:$G$223,0)),TRUE,Flase)</f>
        <v>1</v>
      </c>
      <c r="F23" s="2" t="s">
        <v>1468</v>
      </c>
      <c r="G23" s="7"/>
      <c r="H23" s="7"/>
      <c r="I23" s="7"/>
      <c r="J23" s="10"/>
      <c r="K23" s="11"/>
    </row>
    <row r="24" spans="1:11">
      <c r="A24" s="2" t="s">
        <v>910</v>
      </c>
      <c r="B24" s="2" t="s">
        <v>732</v>
      </c>
      <c r="C24" s="2" t="s">
        <v>911</v>
      </c>
      <c r="D24" s="2" t="s">
        <v>912</v>
      </c>
      <c r="E24" s="2" t="b">
        <f>IF(ISNUMBER(MATCH($D24,ממונים!$G$2:$G$223,0)),TRUE,Flase)</f>
        <v>1</v>
      </c>
      <c r="F24" s="2" t="s">
        <v>1468</v>
      </c>
      <c r="G24" s="7"/>
      <c r="H24" s="7"/>
      <c r="I24" s="7"/>
      <c r="J24" s="10"/>
      <c r="K24" s="11"/>
    </row>
    <row r="25" spans="1:11">
      <c r="A25" s="3" t="s">
        <v>919</v>
      </c>
      <c r="B25" s="3" t="s">
        <v>732</v>
      </c>
      <c r="C25" s="3" t="s">
        <v>920</v>
      </c>
      <c r="D25" s="3" t="s">
        <v>921</v>
      </c>
      <c r="E25" s="3" t="b">
        <f>IF(ISNUMBER(MATCH($D25,ממונים!$G$2:$G$223,0)),TRUE,Flase)</f>
        <v>1</v>
      </c>
      <c r="F25" s="3" t="s">
        <v>1468</v>
      </c>
      <c r="G25" s="7"/>
      <c r="H25" s="7"/>
      <c r="I25" s="7"/>
      <c r="J25" s="10"/>
      <c r="K25" s="12"/>
    </row>
    <row r="26" spans="1:11">
      <c r="A26" s="2" t="s">
        <v>1459</v>
      </c>
      <c r="B26" s="2" t="s">
        <v>732</v>
      </c>
      <c r="C26" s="2" t="s">
        <v>1460</v>
      </c>
      <c r="D26" s="2" t="s">
        <v>1461</v>
      </c>
      <c r="E26" s="2" t="b">
        <f>IF(ISNUMBER(MATCH($D26,ממונים!$G$2:$G$223,0)),TRUE,Flase)</f>
        <v>1</v>
      </c>
      <c r="F26" s="2" t="s">
        <v>1465</v>
      </c>
      <c r="G26" s="15">
        <v>0</v>
      </c>
      <c r="H26" s="15">
        <v>0</v>
      </c>
      <c r="I26" s="15">
        <v>0</v>
      </c>
      <c r="J26" s="10"/>
      <c r="K26" s="11"/>
    </row>
    <row r="27" spans="1:11">
      <c r="A27" s="2" t="s">
        <v>922</v>
      </c>
      <c r="B27" s="2" t="s">
        <v>732</v>
      </c>
      <c r="C27" s="2" t="s">
        <v>923</v>
      </c>
      <c r="D27" s="2" t="s">
        <v>924</v>
      </c>
      <c r="E27" s="2" t="b">
        <f>IF(ISNUMBER(MATCH($D27,ממונים!$G$2:$G$223,0)),TRUE,Flase)</f>
        <v>1</v>
      </c>
      <c r="F27" s="2" t="s">
        <v>1465</v>
      </c>
      <c r="G27" s="15">
        <v>0</v>
      </c>
      <c r="H27" s="15">
        <v>0</v>
      </c>
      <c r="I27" s="15">
        <v>0</v>
      </c>
      <c r="J27" s="10"/>
      <c r="K27" s="11"/>
    </row>
    <row r="28" spans="1:11">
      <c r="A28" s="2" t="s">
        <v>1322</v>
      </c>
      <c r="B28" s="2" t="s">
        <v>732</v>
      </c>
      <c r="C28" s="2" t="s">
        <v>1323</v>
      </c>
      <c r="D28" s="2" t="s">
        <v>1324</v>
      </c>
      <c r="E28" s="2" t="b">
        <f>IF(ISNUMBER(MATCH($D28,ממונים!$G$2:$G$223,0)),TRUE,Flase)</f>
        <v>1</v>
      </c>
      <c r="F28" s="2" t="s">
        <v>1465</v>
      </c>
      <c r="G28" s="15">
        <v>0</v>
      </c>
      <c r="H28" s="15">
        <v>0</v>
      </c>
      <c r="I28" s="15">
        <v>0</v>
      </c>
      <c r="J28" s="10"/>
      <c r="K28" s="11"/>
    </row>
    <row r="29" spans="1:11">
      <c r="A29" s="2" t="s">
        <v>1001</v>
      </c>
      <c r="B29" s="2" t="s">
        <v>732</v>
      </c>
      <c r="C29" s="2" t="s">
        <v>1002</v>
      </c>
      <c r="D29" s="2" t="s">
        <v>1003</v>
      </c>
      <c r="E29" s="2" t="b">
        <f>IF(ISNUMBER(MATCH($D29,ממונים!$G$2:$G$223,0)),TRUE,Flase)</f>
        <v>1</v>
      </c>
      <c r="F29" s="2" t="s">
        <v>1468</v>
      </c>
      <c r="G29" s="7"/>
      <c r="H29" s="7"/>
      <c r="I29" s="7"/>
      <c r="J29" s="10"/>
      <c r="K29" s="11"/>
    </row>
    <row r="30" spans="1:11">
      <c r="A30" s="18" t="s">
        <v>738</v>
      </c>
      <c r="B30" s="2" t="s">
        <v>732</v>
      </c>
      <c r="C30" s="18" t="s">
        <v>739</v>
      </c>
      <c r="D30" s="18" t="s">
        <v>740</v>
      </c>
      <c r="E30" s="18" t="b">
        <f>IF(ISNUMBER(MATCH($D30,ממונים!$G$2:$G$223,0)),TRUE,Flase)</f>
        <v>1</v>
      </c>
      <c r="F30" s="18" t="s">
        <v>1467</v>
      </c>
      <c r="G30" s="20">
        <v>0</v>
      </c>
      <c r="H30" s="20">
        <f>124039.45+16828</f>
        <v>140867.45000000001</v>
      </c>
      <c r="I30" s="20">
        <f>216619.43+219533.75+59993</f>
        <v>496146.18</v>
      </c>
      <c r="J30" s="10" t="s">
        <v>1517</v>
      </c>
      <c r="K30" s="11" t="s">
        <v>1518</v>
      </c>
    </row>
    <row r="31" spans="1:11" ht="60">
      <c r="A31" s="18" t="s">
        <v>1010</v>
      </c>
      <c r="B31" s="3" t="s">
        <v>732</v>
      </c>
      <c r="C31" s="18" t="s">
        <v>1011</v>
      </c>
      <c r="D31" s="18" t="s">
        <v>1012</v>
      </c>
      <c r="E31" s="18" t="b">
        <f>IF(ISNUMBER(MATCH($D31,ממונים!$G$2:$G$223,0)),TRUE,Flase)</f>
        <v>1</v>
      </c>
      <c r="F31" s="18" t="s">
        <v>1467</v>
      </c>
      <c r="G31" s="7">
        <v>324054</v>
      </c>
      <c r="H31" s="7">
        <v>70000</v>
      </c>
      <c r="I31" s="7">
        <v>829900</v>
      </c>
      <c r="J31" s="10" t="s">
        <v>1520</v>
      </c>
      <c r="K31" s="12" t="s">
        <v>1519</v>
      </c>
    </row>
    <row r="32" spans="1:11">
      <c r="A32" s="2" t="s">
        <v>1358</v>
      </c>
      <c r="B32" s="2" t="s">
        <v>732</v>
      </c>
      <c r="C32" s="2" t="s">
        <v>1359</v>
      </c>
      <c r="D32" s="2" t="s">
        <v>1360</v>
      </c>
      <c r="E32" s="2" t="b">
        <f>IF(ISNUMBER(MATCH($D32,ממונים!$G$2:$G$223,0)),TRUE,Flase)</f>
        <v>1</v>
      </c>
      <c r="F32" s="2" t="s">
        <v>1468</v>
      </c>
      <c r="G32" s="7"/>
      <c r="H32" s="7"/>
      <c r="I32" s="7"/>
      <c r="J32" s="10"/>
      <c r="K32" s="11"/>
    </row>
    <row r="33" spans="1:11">
      <c r="A33" s="3" t="s">
        <v>1361</v>
      </c>
      <c r="B33" s="3" t="s">
        <v>732</v>
      </c>
      <c r="C33" s="3" t="s">
        <v>1362</v>
      </c>
      <c r="D33" s="3" t="s">
        <v>1363</v>
      </c>
      <c r="E33" s="3" t="b">
        <f>IF(ISNUMBER(MATCH($D33,ממונים!$G$2:$G$223,0)),TRUE,Flase)</f>
        <v>1</v>
      </c>
      <c r="F33" s="3" t="s">
        <v>1468</v>
      </c>
      <c r="G33" s="7"/>
      <c r="H33" s="7"/>
      <c r="I33" s="7"/>
      <c r="J33" s="10"/>
      <c r="K33" s="12"/>
    </row>
    <row r="34" spans="1:11">
      <c r="A34" s="18" t="s">
        <v>1031</v>
      </c>
      <c r="B34" s="3" t="s">
        <v>732</v>
      </c>
      <c r="C34" s="18" t="s">
        <v>1032</v>
      </c>
      <c r="D34" s="18" t="s">
        <v>1033</v>
      </c>
      <c r="E34" s="18" t="b">
        <f>IF(ISNUMBER(MATCH($D34,ממונים!$G$2:$G$223,0)),TRUE,Flase)</f>
        <v>1</v>
      </c>
      <c r="F34" s="18" t="s">
        <v>1467</v>
      </c>
      <c r="G34" s="15">
        <v>66500</v>
      </c>
      <c r="H34" s="15">
        <v>60000</v>
      </c>
      <c r="I34" s="15">
        <v>70000</v>
      </c>
      <c r="J34" s="10" t="s">
        <v>1502</v>
      </c>
      <c r="K34" s="12" t="s">
        <v>1503</v>
      </c>
    </row>
    <row r="35" spans="1:11">
      <c r="A35" s="2" t="s">
        <v>1034</v>
      </c>
      <c r="B35" s="2" t="s">
        <v>732</v>
      </c>
      <c r="C35" s="2" t="s">
        <v>1035</v>
      </c>
      <c r="D35" s="2" t="s">
        <v>1036</v>
      </c>
      <c r="E35" s="2" t="b">
        <f>IF(ISNUMBER(MATCH($D35,ממונים!$G$2:$G$223,0)),TRUE,Flase)</f>
        <v>1</v>
      </c>
      <c r="F35" s="2" t="s">
        <v>1465</v>
      </c>
      <c r="G35" s="15">
        <v>0</v>
      </c>
      <c r="H35" s="15">
        <v>0</v>
      </c>
      <c r="I35" s="15">
        <v>0</v>
      </c>
      <c r="J35" s="10"/>
      <c r="K35" s="11"/>
    </row>
    <row r="36" spans="1:11">
      <c r="A36" s="3" t="s">
        <v>1367</v>
      </c>
      <c r="B36" s="3" t="s">
        <v>732</v>
      </c>
      <c r="C36" s="3" t="s">
        <v>1368</v>
      </c>
      <c r="D36" s="3" t="s">
        <v>1369</v>
      </c>
      <c r="E36" s="3" t="b">
        <f>IF(ISNUMBER(MATCH($D36,ממונים!$G$2:$G$223,0)),TRUE,Flase)</f>
        <v>1</v>
      </c>
      <c r="F36" s="3" t="s">
        <v>1468</v>
      </c>
      <c r="G36" s="7"/>
      <c r="H36" s="7"/>
      <c r="I36" s="7"/>
      <c r="J36" s="10"/>
      <c r="K36" s="12"/>
    </row>
    <row r="37" spans="1:11">
      <c r="A37" s="2" t="s">
        <v>1370</v>
      </c>
      <c r="B37" s="2" t="s">
        <v>732</v>
      </c>
      <c r="C37" s="2" t="s">
        <v>1371</v>
      </c>
      <c r="D37" s="2" t="s">
        <v>1372</v>
      </c>
      <c r="E37" s="2" t="b">
        <f>IF(ISNUMBER(MATCH($D37,ממונים!$G$2:$G$223,0)),TRUE,Flase)</f>
        <v>1</v>
      </c>
      <c r="F37" s="2" t="s">
        <v>1468</v>
      </c>
      <c r="G37" s="7"/>
      <c r="H37" s="7"/>
      <c r="I37" s="7"/>
      <c r="J37" s="10"/>
      <c r="K37" s="11"/>
    </row>
    <row r="38" spans="1:11">
      <c r="A38" s="3" t="s">
        <v>1054</v>
      </c>
      <c r="B38" s="3" t="s">
        <v>732</v>
      </c>
      <c r="C38" s="3" t="s">
        <v>1055</v>
      </c>
      <c r="D38" s="3" t="s">
        <v>1056</v>
      </c>
      <c r="E38" s="3" t="b">
        <f>IF(ISNUMBER(MATCH($D38,ממונים!$G$2:$G$223,0)),TRUE,Flase)</f>
        <v>1</v>
      </c>
      <c r="F38" s="3" t="s">
        <v>1468</v>
      </c>
      <c r="G38" s="7"/>
      <c r="H38" s="7"/>
      <c r="I38" s="7"/>
      <c r="J38" s="10"/>
      <c r="K38" s="12"/>
    </row>
    <row r="39" spans="1:11">
      <c r="A39" s="3" t="s">
        <v>1060</v>
      </c>
      <c r="B39" s="3" t="s">
        <v>732</v>
      </c>
      <c r="C39" s="3" t="s">
        <v>1061</v>
      </c>
      <c r="D39" s="3" t="s">
        <v>1062</v>
      </c>
      <c r="E39" s="3" t="b">
        <f>IF(ISNUMBER(MATCH($D39,ממונים!$G$2:$G$223,0)),TRUE,Flase)</f>
        <v>1</v>
      </c>
      <c r="F39" s="3" t="s">
        <v>1468</v>
      </c>
      <c r="G39" s="7"/>
      <c r="H39" s="7"/>
      <c r="I39" s="7"/>
      <c r="J39" s="10"/>
      <c r="K39" s="12"/>
    </row>
    <row r="40" spans="1:11">
      <c r="A40" s="2" t="s">
        <v>1063</v>
      </c>
      <c r="B40" s="2" t="s">
        <v>732</v>
      </c>
      <c r="C40" s="2" t="s">
        <v>1064</v>
      </c>
      <c r="D40" s="2" t="s">
        <v>1065</v>
      </c>
      <c r="E40" s="2" t="b">
        <f>IF(ISNUMBER(MATCH($D40,ממונים!$G$2:$G$223,0)),TRUE,Flase)</f>
        <v>1</v>
      </c>
      <c r="F40" s="2" t="s">
        <v>1465</v>
      </c>
      <c r="G40" s="15">
        <v>0</v>
      </c>
      <c r="H40" s="15">
        <v>0</v>
      </c>
      <c r="I40" s="15">
        <v>0</v>
      </c>
      <c r="J40" s="10"/>
      <c r="K40" s="11"/>
    </row>
    <row r="41" spans="1:11">
      <c r="A41" s="3" t="s">
        <v>1379</v>
      </c>
      <c r="B41" s="3" t="s">
        <v>732</v>
      </c>
      <c r="C41" s="3" t="s">
        <v>1380</v>
      </c>
      <c r="D41" s="3" t="s">
        <v>1381</v>
      </c>
      <c r="E41" s="3" t="b">
        <f>IF(ISNUMBER(MATCH($D41,ממונים!$G$2:$G$223,0)),TRUE,Flase)</f>
        <v>1</v>
      </c>
      <c r="F41" s="3" t="s">
        <v>1468</v>
      </c>
      <c r="G41" s="7"/>
      <c r="H41" s="7"/>
      <c r="I41" s="7"/>
      <c r="J41" s="10"/>
      <c r="K41" s="12"/>
    </row>
    <row r="42" spans="1:11">
      <c r="A42" s="2" t="s">
        <v>756</v>
      </c>
      <c r="B42" s="2" t="s">
        <v>732</v>
      </c>
      <c r="C42" s="2" t="s">
        <v>757</v>
      </c>
      <c r="D42" s="2" t="s">
        <v>758</v>
      </c>
      <c r="E42" s="2" t="b">
        <f>IF(ISNUMBER(MATCH($D42,ממונים!$G$2:$G$223,0)),TRUE,Flase)</f>
        <v>1</v>
      </c>
      <c r="F42" s="2" t="s">
        <v>1468</v>
      </c>
      <c r="G42" s="7"/>
      <c r="H42" s="7"/>
      <c r="I42" s="7"/>
      <c r="J42" s="10"/>
      <c r="K42" s="11"/>
    </row>
    <row r="43" spans="1:11">
      <c r="A43" s="2" t="s">
        <v>1382</v>
      </c>
      <c r="B43" s="2" t="s">
        <v>732</v>
      </c>
      <c r="C43" s="2" t="s">
        <v>1383</v>
      </c>
      <c r="D43" s="2" t="s">
        <v>1384</v>
      </c>
      <c r="E43" s="2" t="b">
        <f>IF(ISNUMBER(MATCH($D43,ממונים!$G$2:$G$223,0)),TRUE,Flase)</f>
        <v>1</v>
      </c>
      <c r="F43" s="2" t="s">
        <v>1468</v>
      </c>
      <c r="G43" s="7"/>
      <c r="H43" s="7"/>
      <c r="I43" s="7"/>
      <c r="J43" s="10"/>
      <c r="K43" s="11"/>
    </row>
    <row r="44" spans="1:11">
      <c r="A44" s="3" t="s">
        <v>741</v>
      </c>
      <c r="B44" s="3" t="s">
        <v>732</v>
      </c>
      <c r="C44" s="3" t="s">
        <v>742</v>
      </c>
      <c r="D44" s="3" t="s">
        <v>743</v>
      </c>
      <c r="E44" s="3" t="b">
        <f>IF(ISNUMBER(MATCH($D44,ממונים!$G$2:$G$223,0)),TRUE,Flase)</f>
        <v>1</v>
      </c>
      <c r="F44" s="2" t="s">
        <v>1468</v>
      </c>
      <c r="G44" s="7"/>
      <c r="H44" s="7"/>
      <c r="I44" s="7"/>
      <c r="J44" s="10"/>
      <c r="K44" s="12"/>
    </row>
    <row r="45" spans="1:11">
      <c r="A45" s="3" t="s">
        <v>1397</v>
      </c>
      <c r="B45" s="3" t="s">
        <v>732</v>
      </c>
      <c r="C45" s="3" t="s">
        <v>1398</v>
      </c>
      <c r="D45" s="3" t="s">
        <v>1399</v>
      </c>
      <c r="E45" s="3" t="b">
        <f>IF(ISNUMBER(MATCH($D45,ממונים!$G$2:$G$223,0)),TRUE,Flase)</f>
        <v>1</v>
      </c>
      <c r="F45" s="3" t="s">
        <v>1468</v>
      </c>
      <c r="G45" s="7"/>
      <c r="H45" s="7"/>
      <c r="I45" s="7"/>
      <c r="J45" s="10"/>
      <c r="K45" s="12"/>
    </row>
    <row r="46" spans="1:11">
      <c r="A46" s="18" t="s">
        <v>1298</v>
      </c>
      <c r="B46" s="2" t="s">
        <v>732</v>
      </c>
      <c r="C46" s="18" t="s">
        <v>1299</v>
      </c>
      <c r="D46" s="18" t="s">
        <v>1300</v>
      </c>
      <c r="E46" s="18" t="b">
        <f>IF(ISNUMBER(MATCH($D46,ממונים!$G$2:$G$223,0)),TRUE,Flase)</f>
        <v>1</v>
      </c>
      <c r="F46" s="18" t="s">
        <v>1467</v>
      </c>
      <c r="G46" s="15">
        <v>6500</v>
      </c>
      <c r="H46" s="15">
        <v>5300</v>
      </c>
      <c r="I46" s="15">
        <v>0</v>
      </c>
      <c r="J46" s="10" t="s">
        <v>1513</v>
      </c>
      <c r="K46" s="11" t="s">
        <v>1514</v>
      </c>
    </row>
    <row r="47" spans="1:11">
      <c r="A47" s="2" t="s">
        <v>1400</v>
      </c>
      <c r="B47" s="2" t="s">
        <v>732</v>
      </c>
      <c r="C47" s="2" t="s">
        <v>1401</v>
      </c>
      <c r="D47" s="2" t="s">
        <v>1402</v>
      </c>
      <c r="E47" s="2" t="b">
        <f>IF(ISNUMBER(MATCH($D47,ממונים!$G$2:$G$223,0)),TRUE,Flase)</f>
        <v>1</v>
      </c>
      <c r="F47" s="2" t="s">
        <v>1468</v>
      </c>
      <c r="G47" s="7"/>
      <c r="H47" s="7"/>
      <c r="I47" s="7"/>
      <c r="J47" s="10"/>
      <c r="K47" s="11"/>
    </row>
    <row r="48" spans="1:11">
      <c r="A48" s="2" t="s">
        <v>1110</v>
      </c>
      <c r="B48" s="2" t="s">
        <v>732</v>
      </c>
      <c r="C48" s="2" t="s">
        <v>1111</v>
      </c>
      <c r="D48" s="2" t="s">
        <v>1112</v>
      </c>
      <c r="E48" s="2" t="b">
        <f>IF(ISNUMBER(MATCH($D48,ממונים!$G$2:$G$223,0)),TRUE,Flase)</f>
        <v>1</v>
      </c>
      <c r="F48" s="2" t="s">
        <v>1465</v>
      </c>
      <c r="G48" s="15">
        <v>0</v>
      </c>
      <c r="H48" s="15">
        <v>0</v>
      </c>
      <c r="I48" s="15">
        <v>0</v>
      </c>
      <c r="J48" s="10"/>
      <c r="K48" s="11"/>
    </row>
    <row r="49" spans="1:11">
      <c r="A49" s="2" t="s">
        <v>841</v>
      </c>
      <c r="B49" s="2" t="s">
        <v>732</v>
      </c>
      <c r="C49" s="2" t="s">
        <v>842</v>
      </c>
      <c r="D49" s="2" t="s">
        <v>843</v>
      </c>
      <c r="E49" s="2" t="b">
        <f>IF(ISNUMBER(MATCH($D49,ממונים!$G$2:$G$223,0)),TRUE,Flase)</f>
        <v>1</v>
      </c>
      <c r="F49" s="2" t="s">
        <v>1465</v>
      </c>
      <c r="G49" s="15">
        <v>0</v>
      </c>
      <c r="H49" s="15">
        <v>0</v>
      </c>
      <c r="I49" s="15">
        <v>0</v>
      </c>
      <c r="J49" s="10"/>
      <c r="K49" s="11"/>
    </row>
    <row r="50" spans="1:11">
      <c r="A50" s="2" t="s">
        <v>1189</v>
      </c>
      <c r="B50" s="2" t="s">
        <v>732</v>
      </c>
      <c r="C50" s="2" t="s">
        <v>1190</v>
      </c>
      <c r="D50" s="2" t="s">
        <v>1191</v>
      </c>
      <c r="E50" s="2" t="b">
        <f>IF(ISNUMBER(MATCH($D50,ממונים!$G$2:$G$223,0)),TRUE,Flase)</f>
        <v>1</v>
      </c>
      <c r="F50" s="2" t="s">
        <v>1468</v>
      </c>
      <c r="G50" s="7"/>
      <c r="H50" s="7"/>
      <c r="I50" s="7"/>
      <c r="J50" s="10"/>
      <c r="K50" s="11"/>
    </row>
    <row r="51" spans="1:11">
      <c r="A51" s="3" t="s">
        <v>1444</v>
      </c>
      <c r="B51" s="3" t="s">
        <v>732</v>
      </c>
      <c r="C51" s="3" t="s">
        <v>1445</v>
      </c>
      <c r="D51" s="3" t="s">
        <v>1446</v>
      </c>
      <c r="E51" s="3" t="b">
        <f>IF(ISNUMBER(MATCH($D51,ממונים!$G$2:$G$223,0)),TRUE,Flase)</f>
        <v>1</v>
      </c>
      <c r="F51" s="3" t="s">
        <v>1468</v>
      </c>
      <c r="G51" s="7"/>
      <c r="H51" s="7"/>
      <c r="I51" s="7"/>
      <c r="J51" s="10"/>
      <c r="K51" s="12"/>
    </row>
    <row r="52" spans="1:11">
      <c r="A52" s="2" t="s">
        <v>1207</v>
      </c>
      <c r="B52" s="2" t="s">
        <v>732</v>
      </c>
      <c r="C52" s="2" t="s">
        <v>1208</v>
      </c>
      <c r="D52" s="2" t="s">
        <v>1209</v>
      </c>
      <c r="E52" s="2" t="b">
        <f>IF(ISNUMBER(MATCH($D52,ממונים!$G$2:$G$223,0)),TRUE,Flase)</f>
        <v>1</v>
      </c>
      <c r="F52" s="2" t="s">
        <v>1468</v>
      </c>
      <c r="G52" s="7"/>
      <c r="H52" s="7"/>
      <c r="I52" s="7"/>
      <c r="J52" s="10"/>
      <c r="K52" s="11"/>
    </row>
    <row r="53" spans="1:11">
      <c r="A53" s="2" t="s">
        <v>1453</v>
      </c>
      <c r="B53" s="2" t="s">
        <v>732</v>
      </c>
      <c r="C53" s="2" t="s">
        <v>1454</v>
      </c>
      <c r="D53" s="2" t="s">
        <v>1455</v>
      </c>
      <c r="E53" s="2" t="b">
        <f>IF(ISNUMBER(MATCH($D53,ממונים!$G$2:$G$223,0)),TRUE,Flase)</f>
        <v>1</v>
      </c>
      <c r="F53" s="2" t="s">
        <v>1468</v>
      </c>
      <c r="G53" s="7"/>
      <c r="H53" s="7"/>
      <c r="I53" s="7"/>
      <c r="J53" s="10"/>
      <c r="K53" s="11"/>
    </row>
    <row r="54" spans="1:11">
      <c r="A54" s="3" t="s">
        <v>1456</v>
      </c>
      <c r="B54" s="3" t="s">
        <v>732</v>
      </c>
      <c r="C54" s="3" t="s">
        <v>1457</v>
      </c>
      <c r="D54" s="3" t="s">
        <v>1458</v>
      </c>
      <c r="E54" s="3" t="b">
        <f>IF(ISNUMBER(MATCH($D54,ממונים!$G$2:$G$223,0)),TRUE,Flase)</f>
        <v>1</v>
      </c>
      <c r="F54" s="3" t="s">
        <v>1468</v>
      </c>
      <c r="G54" s="7"/>
      <c r="H54" s="7"/>
      <c r="I54" s="7"/>
      <c r="J54" s="10"/>
      <c r="K54" s="12"/>
    </row>
    <row r="55" spans="1:11">
      <c r="A55" s="18" t="s">
        <v>735</v>
      </c>
      <c r="B55" s="3" t="s">
        <v>732</v>
      </c>
      <c r="C55" s="18" t="s">
        <v>736</v>
      </c>
      <c r="D55" s="18" t="s">
        <v>737</v>
      </c>
      <c r="E55" s="18" t="b">
        <f>IF(ISNUMBER(MATCH($D55,ממונים!$G$2:$G$223,0)),TRUE,Flase)</f>
        <v>1</v>
      </c>
      <c r="F55" s="18" t="s">
        <v>1465</v>
      </c>
      <c r="G55" s="15">
        <v>0</v>
      </c>
      <c r="H55" s="15">
        <v>0</v>
      </c>
      <c r="I55" s="15">
        <v>0</v>
      </c>
      <c r="J55" s="10"/>
      <c r="K55" s="12"/>
    </row>
    <row r="56" spans="1:11">
      <c r="A56" s="2" t="s">
        <v>744</v>
      </c>
      <c r="B56" s="2" t="s">
        <v>732</v>
      </c>
      <c r="C56" s="2" t="s">
        <v>745</v>
      </c>
      <c r="D56" s="2" t="s">
        <v>746</v>
      </c>
      <c r="E56" s="2" t="b">
        <f>IF(ISNUMBER(MATCH($D56,ממונים!$G$2:$G$223,0)),TRUE,Flase)</f>
        <v>1</v>
      </c>
      <c r="F56" s="2" t="s">
        <v>1468</v>
      </c>
      <c r="G56" s="7"/>
      <c r="H56" s="7"/>
      <c r="I56" s="7"/>
      <c r="J56" s="10"/>
      <c r="K56" s="11"/>
    </row>
    <row r="57" spans="1:11">
      <c r="A57" s="2" t="s">
        <v>1223</v>
      </c>
      <c r="B57" s="2" t="s">
        <v>732</v>
      </c>
      <c r="C57" s="2" t="s">
        <v>1224</v>
      </c>
      <c r="D57" s="2" t="s">
        <v>1225</v>
      </c>
      <c r="E57" s="2" t="b">
        <f>IF(ISNUMBER(MATCH($D57,ממונים!$G$2:$G$223,0)),TRUE,Flase)</f>
        <v>1</v>
      </c>
      <c r="F57" s="2" t="s">
        <v>1468</v>
      </c>
      <c r="G57" s="7"/>
      <c r="H57" s="7"/>
      <c r="I57" s="7"/>
      <c r="J57" s="10"/>
      <c r="K57" s="11"/>
    </row>
    <row r="58" spans="1:11">
      <c r="A58" s="3" t="s">
        <v>759</v>
      </c>
      <c r="B58" s="3" t="s">
        <v>732</v>
      </c>
      <c r="C58" s="3" t="s">
        <v>760</v>
      </c>
      <c r="D58" s="3" t="s">
        <v>761</v>
      </c>
      <c r="E58" s="3" t="b">
        <f>IF(ISNUMBER(MATCH($D58,ממונים!$G$2:$G$223,0)),TRUE,Flase)</f>
        <v>1</v>
      </c>
      <c r="F58" s="3" t="s">
        <v>1468</v>
      </c>
      <c r="G58" s="7"/>
      <c r="H58" s="7"/>
      <c r="I58" s="7"/>
      <c r="J58" s="10"/>
      <c r="K58" s="12"/>
    </row>
    <row r="59" spans="1:11">
      <c r="A59" s="2" t="s">
        <v>762</v>
      </c>
      <c r="B59" s="2" t="s">
        <v>732</v>
      </c>
      <c r="C59" s="2" t="s">
        <v>763</v>
      </c>
      <c r="D59" s="2" t="s">
        <v>764</v>
      </c>
      <c r="E59" s="2" t="b">
        <f>IF(ISNUMBER(MATCH($D59,ממונים!$G$2:$G$223,0)),TRUE,Flase)</f>
        <v>1</v>
      </c>
      <c r="F59" s="2" t="s">
        <v>1468</v>
      </c>
      <c r="G59" s="7"/>
      <c r="H59" s="7"/>
      <c r="I59" s="7"/>
      <c r="J59" s="10"/>
      <c r="K59" s="11"/>
    </row>
    <row r="60" spans="1:11">
      <c r="A60" s="3" t="s">
        <v>1226</v>
      </c>
      <c r="B60" s="3" t="s">
        <v>732</v>
      </c>
      <c r="C60" s="3" t="s">
        <v>1227</v>
      </c>
      <c r="D60" s="3" t="s">
        <v>1228</v>
      </c>
      <c r="E60" s="3" t="b">
        <f>IF(ISNUMBER(MATCH($D60,ממונים!$G$2:$G$223,0)),TRUE,Flase)</f>
        <v>1</v>
      </c>
      <c r="F60" s="3" t="s">
        <v>1465</v>
      </c>
      <c r="G60" s="15">
        <v>0</v>
      </c>
      <c r="H60" s="15">
        <v>0</v>
      </c>
      <c r="I60" s="15">
        <v>0</v>
      </c>
      <c r="J60" s="10"/>
      <c r="K60" s="12"/>
    </row>
    <row r="61" spans="1:11">
      <c r="A61" s="2" t="s">
        <v>1229</v>
      </c>
      <c r="B61" s="2" t="s">
        <v>732</v>
      </c>
      <c r="C61" s="2" t="s">
        <v>1230</v>
      </c>
      <c r="D61" s="2" t="s">
        <v>1231</v>
      </c>
      <c r="E61" s="2" t="b">
        <f>IF(ISNUMBER(MATCH($D61,ממונים!$G$2:$G$223,0)),TRUE,Flase)</f>
        <v>1</v>
      </c>
      <c r="F61" s="2" t="s">
        <v>1468</v>
      </c>
      <c r="G61" s="7"/>
      <c r="H61" s="7"/>
      <c r="I61" s="7"/>
      <c r="J61" s="10"/>
      <c r="K61" s="11"/>
    </row>
    <row r="62" spans="1:11">
      <c r="A62" s="3" t="s">
        <v>777</v>
      </c>
      <c r="B62" s="3" t="s">
        <v>732</v>
      </c>
      <c r="C62" s="3" t="s">
        <v>778</v>
      </c>
      <c r="D62" s="3" t="s">
        <v>779</v>
      </c>
      <c r="E62" s="3" t="b">
        <f>IF(ISNUMBER(MATCH($D62,ממונים!$G$2:$G$223,0)),TRUE,Flase)</f>
        <v>1</v>
      </c>
      <c r="F62" s="3" t="s">
        <v>1468</v>
      </c>
      <c r="G62" s="7"/>
      <c r="H62" s="7"/>
      <c r="I62" s="7"/>
      <c r="J62" s="10"/>
      <c r="K62" s="12"/>
    </row>
    <row r="63" spans="1:11">
      <c r="A63" s="2" t="s">
        <v>786</v>
      </c>
      <c r="B63" s="2" t="s">
        <v>732</v>
      </c>
      <c r="C63" s="2" t="s">
        <v>787</v>
      </c>
      <c r="D63" s="2" t="s">
        <v>788</v>
      </c>
      <c r="E63" s="2" t="b">
        <f>IF(ISNUMBER(MATCH($D63,ממונים!$G$2:$G$223,0)),TRUE,Flase)</f>
        <v>1</v>
      </c>
      <c r="F63" s="2" t="s">
        <v>1465</v>
      </c>
      <c r="G63" s="15">
        <v>0</v>
      </c>
      <c r="H63" s="15">
        <v>0</v>
      </c>
      <c r="I63" s="15">
        <v>0</v>
      </c>
      <c r="J63" s="10"/>
      <c r="K63" s="11"/>
    </row>
    <row r="64" spans="1:11">
      <c r="A64" s="3" t="s">
        <v>789</v>
      </c>
      <c r="B64" s="3" t="s">
        <v>732</v>
      </c>
      <c r="C64" s="3" t="s">
        <v>790</v>
      </c>
      <c r="D64" s="3" t="s">
        <v>791</v>
      </c>
      <c r="E64" s="3" t="b">
        <f>IF(ISNUMBER(MATCH($D64,ממונים!$G$2:$G$223,0)),TRUE,Flase)</f>
        <v>1</v>
      </c>
      <c r="F64" s="3" t="s">
        <v>1468</v>
      </c>
      <c r="G64" s="7"/>
      <c r="H64" s="7"/>
      <c r="I64" s="7"/>
      <c r="J64" s="10"/>
      <c r="K64" s="12"/>
    </row>
    <row r="65" spans="1:11">
      <c r="A65" s="2" t="s">
        <v>792</v>
      </c>
      <c r="B65" s="2" t="s">
        <v>732</v>
      </c>
      <c r="C65" s="2" t="s">
        <v>793</v>
      </c>
      <c r="D65" s="2" t="s">
        <v>794</v>
      </c>
      <c r="E65" s="2" t="b">
        <f>IF(ISNUMBER(MATCH($D65,ממונים!$G$2:$G$223,0)),TRUE,Flase)</f>
        <v>1</v>
      </c>
      <c r="F65" s="2" t="s">
        <v>1468</v>
      </c>
      <c r="G65" s="7"/>
      <c r="H65" s="7"/>
      <c r="I65" s="7"/>
      <c r="J65" s="10"/>
      <c r="K65" s="11"/>
    </row>
    <row r="66" spans="1:11">
      <c r="A66" s="3" t="s">
        <v>795</v>
      </c>
      <c r="B66" s="3" t="s">
        <v>732</v>
      </c>
      <c r="C66" s="3" t="s">
        <v>796</v>
      </c>
      <c r="D66" s="3"/>
      <c r="E66" s="3" t="e">
        <f>IF(ISNUMBER(MATCH($D66,ממונים!$G$2:$G$223,0)),TRUE,Flase)</f>
        <v>#NAME?</v>
      </c>
      <c r="F66" s="3" t="s">
        <v>1468</v>
      </c>
      <c r="G66" s="7"/>
      <c r="H66" s="7"/>
      <c r="I66" s="7"/>
      <c r="J66" s="10"/>
      <c r="K66" s="12"/>
    </row>
    <row r="67" spans="1:11">
      <c r="A67" s="18" t="s">
        <v>1238</v>
      </c>
      <c r="B67" s="3" t="s">
        <v>732</v>
      </c>
      <c r="C67" s="18" t="s">
        <v>1239</v>
      </c>
      <c r="D67" s="18" t="s">
        <v>1240</v>
      </c>
      <c r="E67" s="18" t="b">
        <f>IF(ISNUMBER(MATCH($D67,ממונים!$G$2:$G$223,0)),TRUE,Flase)</f>
        <v>1</v>
      </c>
      <c r="F67" s="18" t="s">
        <v>1467</v>
      </c>
      <c r="G67" s="7" t="s">
        <v>1508</v>
      </c>
      <c r="H67" s="7" t="s">
        <v>1508</v>
      </c>
      <c r="I67" s="7">
        <v>30850</v>
      </c>
      <c r="J67" s="10" t="s">
        <v>1506</v>
      </c>
      <c r="K67" s="12" t="s">
        <v>1507</v>
      </c>
    </row>
    <row r="68" spans="1:11">
      <c r="A68" s="3" t="s">
        <v>799</v>
      </c>
      <c r="B68" s="3" t="s">
        <v>732</v>
      </c>
      <c r="C68" s="3" t="s">
        <v>800</v>
      </c>
      <c r="D68" s="3" t="s">
        <v>801</v>
      </c>
      <c r="E68" s="3" t="b">
        <f>IF(ISNUMBER(MATCH($D68,ממונים!$G$2:$G$223,0)),TRUE,Flase)</f>
        <v>1</v>
      </c>
      <c r="F68" s="3" t="s">
        <v>1468</v>
      </c>
      <c r="G68" s="7"/>
      <c r="H68" s="7"/>
      <c r="I68" s="7"/>
      <c r="J68" s="10"/>
      <c r="K68" s="12"/>
    </row>
    <row r="69" spans="1:11">
      <c r="A69" s="2" t="s">
        <v>808</v>
      </c>
      <c r="B69" s="2" t="s">
        <v>732</v>
      </c>
      <c r="C69" s="2" t="s">
        <v>809</v>
      </c>
      <c r="D69" s="2"/>
      <c r="E69" s="2" t="e">
        <f>IF(ISNUMBER(MATCH($D69,ממונים!$G$2:$G$223,0)),TRUE,Flase)</f>
        <v>#NAME?</v>
      </c>
      <c r="F69" s="2" t="s">
        <v>1468</v>
      </c>
      <c r="G69" s="7"/>
      <c r="H69" s="7"/>
      <c r="I69" s="7"/>
      <c r="J69" s="10"/>
      <c r="K69" s="11"/>
    </row>
    <row r="70" spans="1:11">
      <c r="A70" s="3" t="s">
        <v>810</v>
      </c>
      <c r="B70" s="3" t="s">
        <v>732</v>
      </c>
      <c r="C70" s="3" t="s">
        <v>811</v>
      </c>
      <c r="D70" s="3"/>
      <c r="E70" s="3" t="e">
        <f>IF(ISNUMBER(MATCH($D70,ממונים!$G$2:$G$223,0)),TRUE,Flase)</f>
        <v>#NAME?</v>
      </c>
      <c r="F70" s="3" t="s">
        <v>1468</v>
      </c>
      <c r="G70" s="7"/>
      <c r="H70" s="7"/>
      <c r="I70" s="7"/>
      <c r="J70" s="10"/>
      <c r="K70" s="12"/>
    </row>
    <row r="71" spans="1:11">
      <c r="A71" s="3" t="s">
        <v>815</v>
      </c>
      <c r="B71" s="3" t="s">
        <v>732</v>
      </c>
      <c r="C71" s="3" t="s">
        <v>816</v>
      </c>
      <c r="D71" s="3"/>
      <c r="E71" s="3" t="e">
        <f>IF(ISNUMBER(MATCH($D71,ממונים!$G$2:$G$223,0)),TRUE,Flase)</f>
        <v>#NAME?</v>
      </c>
      <c r="F71" s="3" t="s">
        <v>1468</v>
      </c>
      <c r="G71" s="7"/>
      <c r="H71" s="7"/>
      <c r="I71" s="7"/>
      <c r="J71" s="10"/>
      <c r="K71" s="12"/>
    </row>
    <row r="72" spans="1:11">
      <c r="A72" s="2" t="s">
        <v>1252</v>
      </c>
      <c r="B72" s="2" t="s">
        <v>732</v>
      </c>
      <c r="C72" s="2" t="s">
        <v>1253</v>
      </c>
      <c r="D72" s="2" t="s">
        <v>1254</v>
      </c>
      <c r="E72" s="2" t="b">
        <f>IF(ISNUMBER(MATCH($D72,ממונים!$G$2:$G$223,0)),TRUE,Flase)</f>
        <v>1</v>
      </c>
      <c r="F72" s="2" t="s">
        <v>1468</v>
      </c>
      <c r="G72" s="7"/>
      <c r="H72" s="7"/>
      <c r="I72" s="7"/>
      <c r="J72" s="10"/>
      <c r="K72" s="11"/>
    </row>
    <row r="73" spans="1:11">
      <c r="A73" s="3" t="s">
        <v>1255</v>
      </c>
      <c r="B73" s="3" t="s">
        <v>732</v>
      </c>
      <c r="C73" s="3" t="s">
        <v>1256</v>
      </c>
      <c r="D73" s="3" t="s">
        <v>1257</v>
      </c>
      <c r="E73" s="3" t="b">
        <f>IF(ISNUMBER(MATCH($D73,ממונים!$G$2:$G$223,0)),TRUE,Flase)</f>
        <v>1</v>
      </c>
      <c r="F73" s="3" t="s">
        <v>1468</v>
      </c>
      <c r="G73" s="7"/>
      <c r="H73" s="7"/>
      <c r="I73" s="7"/>
      <c r="J73" s="10"/>
      <c r="K73" s="12"/>
    </row>
    <row r="74" spans="1:11" ht="45">
      <c r="A74" s="18" t="s">
        <v>817</v>
      </c>
      <c r="B74" s="2" t="s">
        <v>732</v>
      </c>
      <c r="C74" s="18" t="s">
        <v>818</v>
      </c>
      <c r="D74" s="18" t="s">
        <v>819</v>
      </c>
      <c r="E74" s="18" t="b">
        <f>IF(ISNUMBER(MATCH($D74,ממונים!$G$2:$G$223,0)),TRUE,Flase)</f>
        <v>1</v>
      </c>
      <c r="F74" s="18" t="s">
        <v>1467</v>
      </c>
      <c r="G74" s="15">
        <v>0</v>
      </c>
      <c r="H74" s="15">
        <v>0</v>
      </c>
      <c r="I74" s="15">
        <v>10240</v>
      </c>
      <c r="J74" s="10" t="s">
        <v>1488</v>
      </c>
      <c r="K74" s="11" t="s">
        <v>1487</v>
      </c>
    </row>
    <row r="75" spans="1:11">
      <c r="A75" s="3" t="s">
        <v>820</v>
      </c>
      <c r="B75" s="3" t="s">
        <v>732</v>
      </c>
      <c r="C75" s="3" t="s">
        <v>821</v>
      </c>
      <c r="D75" s="3" t="s">
        <v>822</v>
      </c>
      <c r="E75" s="3" t="b">
        <f>IF(ISNUMBER(MATCH($D75,ממונים!$G$2:$G$223,0)),TRUE,Flase)</f>
        <v>1</v>
      </c>
      <c r="F75" s="3" t="s">
        <v>1468</v>
      </c>
      <c r="G75" s="7"/>
      <c r="H75" s="7"/>
      <c r="I75" s="7"/>
      <c r="J75" s="10"/>
      <c r="K75" s="12"/>
    </row>
    <row r="76" spans="1:11">
      <c r="A76" s="3" t="s">
        <v>1261</v>
      </c>
      <c r="B76" s="3" t="s">
        <v>732</v>
      </c>
      <c r="C76" s="3" t="s">
        <v>1262</v>
      </c>
      <c r="D76" s="3" t="s">
        <v>1263</v>
      </c>
      <c r="E76" s="3" t="b">
        <f>IF(ISNUMBER(MATCH($D76,ממונים!$G$2:$G$223,0)),TRUE,Flase)</f>
        <v>1</v>
      </c>
      <c r="F76" s="3" t="s">
        <v>1468</v>
      </c>
      <c r="G76" s="7"/>
      <c r="H76" s="7"/>
      <c r="I76" s="7"/>
      <c r="J76" s="10"/>
      <c r="K76" s="12"/>
    </row>
    <row r="77" spans="1:11">
      <c r="A77" s="3" t="s">
        <v>832</v>
      </c>
      <c r="B77" s="3" t="s">
        <v>732</v>
      </c>
      <c r="C77" s="3" t="s">
        <v>833</v>
      </c>
      <c r="D77" s="3" t="s">
        <v>834</v>
      </c>
      <c r="E77" s="3" t="b">
        <f>IF(ISNUMBER(MATCH($D77,ממונים!$G$2:$G$223,0)),TRUE,Flase)</f>
        <v>1</v>
      </c>
      <c r="F77" s="3" t="s">
        <v>1468</v>
      </c>
      <c r="G77" s="7"/>
      <c r="H77" s="7"/>
      <c r="I77" s="7"/>
      <c r="J77" s="10"/>
      <c r="K77" s="12"/>
    </row>
    <row r="78" spans="1:11">
      <c r="A78" s="2" t="s">
        <v>835</v>
      </c>
      <c r="B78" s="2" t="s">
        <v>732</v>
      </c>
      <c r="C78" s="2" t="s">
        <v>836</v>
      </c>
      <c r="D78" s="2" t="s">
        <v>837</v>
      </c>
      <c r="E78" s="2" t="b">
        <f>IF(ISNUMBER(MATCH($D78,ממונים!$G$2:$G$223,0)),TRUE,Flase)</f>
        <v>1</v>
      </c>
      <c r="F78" s="2" t="s">
        <v>1468</v>
      </c>
      <c r="G78" s="7"/>
      <c r="H78" s="7"/>
      <c r="I78" s="7"/>
      <c r="J78" s="10"/>
      <c r="K78" s="11"/>
    </row>
    <row r="79" spans="1:11">
      <c r="A79" s="3" t="s">
        <v>838</v>
      </c>
      <c r="B79" s="3" t="s">
        <v>732</v>
      </c>
      <c r="C79" s="3" t="s">
        <v>839</v>
      </c>
      <c r="D79" s="3" t="s">
        <v>840</v>
      </c>
      <c r="E79" s="3" t="b">
        <f>IF(ISNUMBER(MATCH($D79,ממונים!$G$2:$G$223,0)),TRUE,Flase)</f>
        <v>1</v>
      </c>
      <c r="F79" s="3" t="s">
        <v>1468</v>
      </c>
      <c r="G79" s="7"/>
      <c r="H79" s="7"/>
      <c r="I79" s="7"/>
      <c r="J79" s="10"/>
      <c r="K79" s="12"/>
    </row>
    <row r="80" spans="1:11">
      <c r="A80" s="2" t="s">
        <v>812</v>
      </c>
      <c r="B80" s="2" t="s">
        <v>732</v>
      </c>
      <c r="C80" s="2" t="s">
        <v>813</v>
      </c>
      <c r="D80" s="2" t="s">
        <v>814</v>
      </c>
      <c r="E80" s="2" t="b">
        <f>IF(ISNUMBER(MATCH($D80,ממונים!$G$2:$G$223,0)),TRUE,Flase)</f>
        <v>1</v>
      </c>
      <c r="F80" s="2" t="s">
        <v>1468</v>
      </c>
      <c r="G80" s="7"/>
      <c r="H80" s="7"/>
      <c r="I80" s="7"/>
      <c r="J80" s="10"/>
      <c r="K80" s="11"/>
    </row>
    <row r="81" spans="1:11">
      <c r="A81" s="2" t="s">
        <v>859</v>
      </c>
      <c r="B81" s="2" t="s">
        <v>732</v>
      </c>
      <c r="C81" s="2" t="s">
        <v>860</v>
      </c>
      <c r="D81" s="2" t="s">
        <v>861</v>
      </c>
      <c r="E81" s="2" t="b">
        <f>IF(ISNUMBER(MATCH($D81,ממונים!$G$2:$G$223,0)),TRUE,Flase)</f>
        <v>1</v>
      </c>
      <c r="F81" s="2" t="s">
        <v>1465</v>
      </c>
      <c r="G81" s="15">
        <v>0</v>
      </c>
      <c r="H81" s="15">
        <v>0</v>
      </c>
      <c r="I81" s="15">
        <v>0</v>
      </c>
      <c r="J81" s="10"/>
      <c r="K81" s="11"/>
    </row>
    <row r="82" spans="1:11">
      <c r="A82" s="3" t="s">
        <v>862</v>
      </c>
      <c r="B82" s="3" t="s">
        <v>732</v>
      </c>
      <c r="C82" s="3" t="s">
        <v>863</v>
      </c>
      <c r="D82" s="3" t="s">
        <v>864</v>
      </c>
      <c r="E82" s="3" t="b">
        <f>IF(ISNUMBER(MATCH($D82,ממונים!$G$2:$G$223,0)),TRUE,Flase)</f>
        <v>1</v>
      </c>
      <c r="F82" s="3" t="s">
        <v>1465</v>
      </c>
      <c r="G82" s="15">
        <v>0</v>
      </c>
      <c r="H82" s="15">
        <v>0</v>
      </c>
      <c r="I82" s="15">
        <v>0</v>
      </c>
      <c r="J82" s="10"/>
      <c r="K82" s="12"/>
    </row>
    <row r="83" spans="1:11">
      <c r="A83" s="2" t="s">
        <v>847</v>
      </c>
      <c r="B83" s="2" t="s">
        <v>732</v>
      </c>
      <c r="C83" s="2" t="s">
        <v>848</v>
      </c>
      <c r="D83" s="2" t="s">
        <v>849</v>
      </c>
      <c r="E83" s="2" t="b">
        <f>IF(ISNUMBER(MATCH($D83,ממונים!$G$2:$G$223,0)),TRUE,Flase)</f>
        <v>1</v>
      </c>
      <c r="F83" s="2" t="s">
        <v>1468</v>
      </c>
      <c r="G83" s="7"/>
      <c r="H83" s="7"/>
      <c r="I83" s="7"/>
      <c r="J83" s="10"/>
      <c r="K83" s="11"/>
    </row>
    <row r="84" spans="1:11">
      <c r="A84" s="2" t="s">
        <v>865</v>
      </c>
      <c r="B84" s="2" t="s">
        <v>732</v>
      </c>
      <c r="C84" s="2" t="s">
        <v>866</v>
      </c>
      <c r="D84" s="2" t="s">
        <v>867</v>
      </c>
      <c r="E84" s="2" t="b">
        <f>IF(ISNUMBER(MATCH($D84,ממונים!$G$2:$G$223,0)),TRUE,Flase)</f>
        <v>1</v>
      </c>
      <c r="F84" s="2" t="s">
        <v>1465</v>
      </c>
      <c r="G84" s="15">
        <v>0</v>
      </c>
      <c r="H84" s="15">
        <v>0</v>
      </c>
      <c r="I84" s="15">
        <v>0</v>
      </c>
      <c r="J84" s="10"/>
      <c r="K84" s="11"/>
    </row>
    <row r="85" spans="1:11">
      <c r="A85" s="3" t="s">
        <v>850</v>
      </c>
      <c r="B85" s="3" t="s">
        <v>732</v>
      </c>
      <c r="C85" s="3" t="s">
        <v>851</v>
      </c>
      <c r="D85" s="3" t="s">
        <v>852</v>
      </c>
      <c r="E85" s="3" t="b">
        <f>IF(ISNUMBER(MATCH($D85,ממונים!$G$2:$G$223,0)),TRUE,Flase)</f>
        <v>1</v>
      </c>
      <c r="F85" s="3" t="s">
        <v>1465</v>
      </c>
      <c r="G85" s="15">
        <v>0</v>
      </c>
      <c r="H85" s="15">
        <v>0</v>
      </c>
      <c r="I85" s="15">
        <v>0</v>
      </c>
      <c r="J85" s="10"/>
      <c r="K85" s="12"/>
    </row>
    <row r="86" spans="1:11">
      <c r="A86" s="2" t="s">
        <v>1282</v>
      </c>
      <c r="B86" s="2" t="s">
        <v>732</v>
      </c>
      <c r="C86" s="2" t="s">
        <v>1283</v>
      </c>
      <c r="D86" s="2"/>
      <c r="E86" s="2" t="e">
        <f>IF(ISNUMBER(MATCH($D86,ממונים!$G$2:$G$223,0)),TRUE,Flase)</f>
        <v>#NAME?</v>
      </c>
      <c r="F86" s="2" t="s">
        <v>1468</v>
      </c>
      <c r="G86" s="7"/>
      <c r="H86" s="7"/>
      <c r="I86" s="7"/>
      <c r="J86" s="10"/>
      <c r="K86" s="11"/>
    </row>
    <row r="87" spans="1:11">
      <c r="A87" s="2" t="s">
        <v>853</v>
      </c>
      <c r="B87" s="2" t="s">
        <v>732</v>
      </c>
      <c r="C87" s="2" t="s">
        <v>854</v>
      </c>
      <c r="D87" s="2" t="s">
        <v>855</v>
      </c>
      <c r="E87" s="2" t="b">
        <f>IF(ISNUMBER(MATCH($D87,ממונים!$G$2:$G$223,0)),TRUE,Flase)</f>
        <v>1</v>
      </c>
      <c r="F87" s="2" t="s">
        <v>1465</v>
      </c>
      <c r="G87" s="15">
        <v>0</v>
      </c>
      <c r="H87" s="15">
        <v>0</v>
      </c>
      <c r="I87" s="15">
        <v>0</v>
      </c>
      <c r="J87" s="10"/>
      <c r="K87" s="11"/>
    </row>
    <row r="88" spans="1:11">
      <c r="A88" s="2" t="s">
        <v>1287</v>
      </c>
      <c r="B88" s="2" t="s">
        <v>732</v>
      </c>
      <c r="C88" s="2" t="s">
        <v>1288</v>
      </c>
      <c r="D88" s="2" t="s">
        <v>1289</v>
      </c>
      <c r="E88" s="2" t="b">
        <f>IF(ISNUMBER(MATCH($D88,ממונים!$G$2:$G$223,0)),TRUE,Flase)</f>
        <v>1</v>
      </c>
      <c r="F88" s="2" t="s">
        <v>1465</v>
      </c>
      <c r="G88" s="15">
        <v>0</v>
      </c>
      <c r="H88" s="15">
        <v>0</v>
      </c>
      <c r="I88" s="15">
        <v>0</v>
      </c>
      <c r="J88" s="10"/>
      <c r="K88" s="11"/>
    </row>
    <row r="89" spans="1:11">
      <c r="A89" s="2" t="s">
        <v>877</v>
      </c>
      <c r="B89" s="2" t="s">
        <v>732</v>
      </c>
      <c r="C89" s="2" t="s">
        <v>878</v>
      </c>
      <c r="D89" s="2" t="s">
        <v>879</v>
      </c>
      <c r="E89" s="2" t="b">
        <f>IF(ISNUMBER(MATCH($D89,ממונים!$G$2:$G$223,0)),TRUE,Flase)</f>
        <v>1</v>
      </c>
      <c r="F89" s="2" t="s">
        <v>1465</v>
      </c>
      <c r="G89" s="15">
        <v>0</v>
      </c>
      <c r="H89" s="15">
        <v>0</v>
      </c>
      <c r="I89" s="15">
        <v>0</v>
      </c>
      <c r="J89" s="10"/>
      <c r="K89" s="11"/>
    </row>
    <row r="90" spans="1:11">
      <c r="A90" s="3" t="s">
        <v>856</v>
      </c>
      <c r="B90" s="3" t="s">
        <v>732</v>
      </c>
      <c r="C90" s="3" t="s">
        <v>857</v>
      </c>
      <c r="D90" s="3" t="s">
        <v>858</v>
      </c>
      <c r="E90" s="3" t="b">
        <f>IF(ISNUMBER(MATCH($D90,ממונים!$G$2:$G$223,0)),TRUE,Flase)</f>
        <v>1</v>
      </c>
      <c r="F90" s="3" t="s">
        <v>1468</v>
      </c>
      <c r="G90" s="7"/>
      <c r="H90" s="7"/>
      <c r="I90" s="7"/>
      <c r="J90" s="10"/>
      <c r="K90" s="12"/>
    </row>
    <row r="91" spans="1:11">
      <c r="A91" s="3" t="s">
        <v>880</v>
      </c>
      <c r="B91" s="3" t="s">
        <v>732</v>
      </c>
      <c r="C91" s="3" t="s">
        <v>881</v>
      </c>
      <c r="D91" s="3"/>
      <c r="E91" s="3" t="e">
        <f>IF(ISNUMBER(MATCH($D91,ממונים!$G$2:$G$223,0)),TRUE,Flase)</f>
        <v>#NAME?</v>
      </c>
      <c r="F91" s="3" t="s">
        <v>1468</v>
      </c>
      <c r="G91" s="7"/>
      <c r="H91" s="7"/>
      <c r="I91" s="7"/>
      <c r="J91" s="10"/>
      <c r="K91" s="12"/>
    </row>
    <row r="92" spans="1:11">
      <c r="A92" s="3" t="s">
        <v>885</v>
      </c>
      <c r="B92" s="3" t="s">
        <v>732</v>
      </c>
      <c r="C92" s="3" t="s">
        <v>886</v>
      </c>
      <c r="D92" s="3" t="s">
        <v>887</v>
      </c>
      <c r="E92" s="3" t="b">
        <f>IF(ISNUMBER(MATCH($D92,ממונים!$G$2:$G$223,0)),TRUE,Flase)</f>
        <v>1</v>
      </c>
      <c r="F92" s="3" t="s">
        <v>1468</v>
      </c>
      <c r="G92" s="7"/>
      <c r="H92" s="7"/>
      <c r="I92" s="7"/>
      <c r="J92" s="10"/>
      <c r="K92" s="12"/>
    </row>
    <row r="93" spans="1:11">
      <c r="A93" s="2" t="s">
        <v>888</v>
      </c>
      <c r="B93" s="2" t="s">
        <v>732</v>
      </c>
      <c r="C93" s="2" t="s">
        <v>889</v>
      </c>
      <c r="D93" s="2"/>
      <c r="E93" s="2" t="e">
        <f>IF(ISNUMBER(MATCH($D93,ממונים!$G$2:$G$223,0)),TRUE,Flase)</f>
        <v>#NAME?</v>
      </c>
      <c r="F93" s="2" t="s">
        <v>1468</v>
      </c>
      <c r="G93" s="7"/>
      <c r="H93" s="7"/>
      <c r="I93" s="7"/>
      <c r="J93" s="10"/>
      <c r="K93" s="11"/>
    </row>
    <row r="94" spans="1:11">
      <c r="A94" s="3" t="s">
        <v>1290</v>
      </c>
      <c r="B94" s="3" t="s">
        <v>732</v>
      </c>
      <c r="C94" s="3" t="s">
        <v>1291</v>
      </c>
      <c r="D94" s="3"/>
      <c r="E94" s="3" t="e">
        <f>IF(ISNUMBER(MATCH($D94,ממונים!$G$2:$G$223,0)),TRUE,Flase)</f>
        <v>#NAME?</v>
      </c>
      <c r="F94" s="3" t="s">
        <v>1468</v>
      </c>
      <c r="G94" s="7"/>
      <c r="H94" s="7"/>
      <c r="I94" s="7"/>
      <c r="J94" s="10"/>
      <c r="K94" s="12"/>
    </row>
    <row r="95" spans="1:11">
      <c r="A95" s="3" t="s">
        <v>896</v>
      </c>
      <c r="B95" s="3" t="s">
        <v>732</v>
      </c>
      <c r="C95" s="3" t="s">
        <v>897</v>
      </c>
      <c r="D95" s="3" t="s">
        <v>898</v>
      </c>
      <c r="E95" s="3" t="b">
        <f>IF(ISNUMBER(MATCH($D95,ממונים!$G$2:$G$223,0)),TRUE,Flase)</f>
        <v>1</v>
      </c>
      <c r="F95" s="3" t="s">
        <v>1468</v>
      </c>
      <c r="G95" s="7"/>
      <c r="H95" s="7"/>
      <c r="I95" s="7"/>
      <c r="J95" s="10"/>
      <c r="K95" s="12"/>
    </row>
    <row r="96" spans="1:11">
      <c r="A96" s="3" t="s">
        <v>902</v>
      </c>
      <c r="B96" s="3" t="s">
        <v>732</v>
      </c>
      <c r="C96" s="3" t="s">
        <v>903</v>
      </c>
      <c r="D96" s="3" t="s">
        <v>904</v>
      </c>
      <c r="E96" s="3" t="b">
        <f>IF(ISNUMBER(MATCH($D96,ממונים!$G$2:$G$223,0)),TRUE,Flase)</f>
        <v>1</v>
      </c>
      <c r="F96" s="3" t="s">
        <v>1468</v>
      </c>
      <c r="G96" s="7"/>
      <c r="H96" s="7"/>
      <c r="I96" s="7"/>
      <c r="J96" s="10"/>
      <c r="K96" s="12"/>
    </row>
    <row r="97" spans="1:11">
      <c r="A97" s="2" t="s">
        <v>905</v>
      </c>
      <c r="B97" s="2" t="s">
        <v>732</v>
      </c>
      <c r="C97" s="2" t="s">
        <v>906</v>
      </c>
      <c r="D97" s="2" t="s">
        <v>907</v>
      </c>
      <c r="E97" s="2" t="b">
        <f>IF(ISNUMBER(MATCH($D97,ממונים!$G$2:$G$223,0)),TRUE,Flase)</f>
        <v>1</v>
      </c>
      <c r="F97" s="2" t="s">
        <v>1468</v>
      </c>
      <c r="G97" s="7"/>
      <c r="H97" s="7"/>
      <c r="I97" s="7"/>
      <c r="J97" s="10"/>
      <c r="K97" s="11"/>
    </row>
    <row r="98" spans="1:11">
      <c r="A98" s="3" t="s">
        <v>908</v>
      </c>
      <c r="B98" s="3" t="s">
        <v>732</v>
      </c>
      <c r="C98" s="3" t="s">
        <v>909</v>
      </c>
      <c r="D98" s="3"/>
      <c r="E98" s="3" t="e">
        <f>IF(ISNUMBER(MATCH($D98,ממונים!$G$2:$G$223,0)),TRUE,Flase)</f>
        <v>#NAME?</v>
      </c>
      <c r="F98" s="3" t="s">
        <v>1468</v>
      </c>
      <c r="G98" s="7"/>
      <c r="H98" s="7"/>
      <c r="I98" s="7"/>
      <c r="J98" s="10"/>
      <c r="K98" s="12"/>
    </row>
    <row r="99" spans="1:11">
      <c r="A99" s="3" t="s">
        <v>925</v>
      </c>
      <c r="B99" s="3" t="s">
        <v>732</v>
      </c>
      <c r="C99" s="3" t="s">
        <v>926</v>
      </c>
      <c r="D99" s="3" t="s">
        <v>927</v>
      </c>
      <c r="E99" s="3" t="b">
        <f>IF(ISNUMBER(MATCH($D99,ממונים!$G$2:$G$223,0)),TRUE,Flase)</f>
        <v>1</v>
      </c>
      <c r="F99" s="3" t="s">
        <v>1465</v>
      </c>
      <c r="G99" s="15">
        <v>0</v>
      </c>
      <c r="H99" s="15">
        <v>0</v>
      </c>
      <c r="I99" s="15">
        <v>0</v>
      </c>
      <c r="J99" s="10"/>
      <c r="K99" s="12"/>
    </row>
    <row r="100" spans="1:11">
      <c r="A100" s="2" t="s">
        <v>928</v>
      </c>
      <c r="B100" s="2" t="s">
        <v>732</v>
      </c>
      <c r="C100" s="2" t="s">
        <v>929</v>
      </c>
      <c r="D100" s="2"/>
      <c r="E100" s="2" t="e">
        <f>IF(ISNUMBER(MATCH($D100,ממונים!$G$2:$G$223,0)),TRUE,Flase)</f>
        <v>#NAME?</v>
      </c>
      <c r="F100" s="2" t="s">
        <v>1468</v>
      </c>
      <c r="G100" s="7"/>
      <c r="H100" s="7"/>
      <c r="I100" s="7"/>
      <c r="J100" s="10"/>
      <c r="K100" s="11"/>
    </row>
    <row r="101" spans="1:11">
      <c r="A101" s="18" t="s">
        <v>1316</v>
      </c>
      <c r="B101" s="2" t="s">
        <v>732</v>
      </c>
      <c r="C101" s="18" t="s">
        <v>1317</v>
      </c>
      <c r="D101" s="18" t="s">
        <v>1318</v>
      </c>
      <c r="E101" s="18" t="b">
        <f>IF(ISNUMBER(MATCH($D101,ממונים!$G$2:$G$223,0)),TRUE,Flase)</f>
        <v>1</v>
      </c>
      <c r="F101" s="18" t="s">
        <v>1467</v>
      </c>
      <c r="G101" s="15">
        <v>0</v>
      </c>
      <c r="H101" s="15" t="s">
        <v>1495</v>
      </c>
      <c r="I101" s="15">
        <v>0</v>
      </c>
      <c r="J101" s="10" t="s">
        <v>1496</v>
      </c>
      <c r="K101" s="11" t="s">
        <v>1497</v>
      </c>
    </row>
    <row r="102" spans="1:11">
      <c r="A102" s="18" t="s">
        <v>930</v>
      </c>
      <c r="B102" s="3" t="s">
        <v>732</v>
      </c>
      <c r="C102" s="18" t="s">
        <v>931</v>
      </c>
      <c r="D102" s="18" t="s">
        <v>932</v>
      </c>
      <c r="E102" s="18" t="b">
        <f>IF(ISNUMBER(MATCH($D102,ממונים!$G$2:$G$223,0)),TRUE,Flase)</f>
        <v>1</v>
      </c>
      <c r="F102" s="18" t="s">
        <v>1467</v>
      </c>
      <c r="G102" s="20">
        <v>0</v>
      </c>
      <c r="H102" s="20">
        <v>0</v>
      </c>
      <c r="I102" s="20" t="s">
        <v>1523</v>
      </c>
      <c r="J102" s="7" t="s">
        <v>1521</v>
      </c>
      <c r="K102" s="12" t="s">
        <v>1522</v>
      </c>
    </row>
    <row r="103" spans="1:11">
      <c r="A103" s="3" t="s">
        <v>936</v>
      </c>
      <c r="B103" s="3" t="s">
        <v>732</v>
      </c>
      <c r="C103" s="3" t="s">
        <v>937</v>
      </c>
      <c r="D103" s="3" t="s">
        <v>938</v>
      </c>
      <c r="E103" s="3" t="b">
        <f>IF(ISNUMBER(MATCH($D103,ממונים!$G$2:$G$223,0)),TRUE,Flase)</f>
        <v>1</v>
      </c>
      <c r="F103" s="3" t="s">
        <v>1468</v>
      </c>
      <c r="G103" s="7"/>
      <c r="H103" s="7"/>
      <c r="I103" s="7"/>
      <c r="J103" s="10"/>
      <c r="K103" s="12"/>
    </row>
    <row r="104" spans="1:11">
      <c r="A104" s="2" t="s">
        <v>939</v>
      </c>
      <c r="B104" s="2" t="s">
        <v>732</v>
      </c>
      <c r="C104" s="2" t="s">
        <v>940</v>
      </c>
      <c r="D104" s="2" t="s">
        <v>941</v>
      </c>
      <c r="E104" s="2" t="b">
        <f>IF(ISNUMBER(MATCH($D104,ממונים!$G$2:$G$223,0)),TRUE,Flase)</f>
        <v>1</v>
      </c>
      <c r="F104" s="2" t="s">
        <v>1465</v>
      </c>
      <c r="G104" s="15">
        <v>0</v>
      </c>
      <c r="H104" s="15">
        <v>0</v>
      </c>
      <c r="I104" s="15">
        <v>0</v>
      </c>
      <c r="J104" s="10"/>
      <c r="K104" s="11"/>
    </row>
    <row r="105" spans="1:11">
      <c r="A105" s="3" t="s">
        <v>958</v>
      </c>
      <c r="B105" s="3" t="s">
        <v>732</v>
      </c>
      <c r="C105" s="3" t="s">
        <v>959</v>
      </c>
      <c r="D105" s="3" t="s">
        <v>960</v>
      </c>
      <c r="E105" s="3" t="b">
        <f>IF(ISNUMBER(MATCH($D105,ממונים!$G$2:$G$223,0)),TRUE,Flase)</f>
        <v>1</v>
      </c>
      <c r="F105" s="3" t="s">
        <v>1468</v>
      </c>
      <c r="G105" s="7"/>
      <c r="H105" s="7"/>
      <c r="I105" s="7"/>
      <c r="J105" s="10"/>
      <c r="K105" s="12"/>
    </row>
    <row r="106" spans="1:11">
      <c r="A106" s="2" t="s">
        <v>950</v>
      </c>
      <c r="B106" s="2" t="s">
        <v>732</v>
      </c>
      <c r="C106" s="2" t="s">
        <v>951</v>
      </c>
      <c r="D106" s="2"/>
      <c r="E106" s="2" t="e">
        <f>IF(ISNUMBER(MATCH($D106,ממונים!$G$2:$G$223,0)),TRUE,Flase)</f>
        <v>#NAME?</v>
      </c>
      <c r="F106" s="2" t="s">
        <v>1468</v>
      </c>
      <c r="G106" s="7"/>
      <c r="H106" s="7"/>
      <c r="I106" s="7"/>
      <c r="J106" s="10"/>
      <c r="K106" s="11"/>
    </row>
    <row r="107" spans="1:11">
      <c r="A107" s="3" t="s">
        <v>1325</v>
      </c>
      <c r="B107" s="3" t="s">
        <v>732</v>
      </c>
      <c r="C107" s="3" t="s">
        <v>1326</v>
      </c>
      <c r="D107" s="3" t="s">
        <v>1327</v>
      </c>
      <c r="E107" s="3" t="b">
        <f>IF(ISNUMBER(MATCH($D107,ממונים!$G$2:$G$223,0)),TRUE,Flase)</f>
        <v>1</v>
      </c>
      <c r="F107" s="3" t="s">
        <v>1465</v>
      </c>
      <c r="G107" s="15">
        <v>0</v>
      </c>
      <c r="H107" s="15">
        <v>0</v>
      </c>
      <c r="I107" s="15">
        <v>0</v>
      </c>
      <c r="J107" s="10"/>
      <c r="K107" s="12"/>
    </row>
    <row r="108" spans="1:11">
      <c r="A108" s="2" t="s">
        <v>1328</v>
      </c>
      <c r="B108" s="2" t="s">
        <v>732</v>
      </c>
      <c r="C108" s="2" t="s">
        <v>1329</v>
      </c>
      <c r="D108" s="2" t="s">
        <v>1330</v>
      </c>
      <c r="E108" s="2" t="b">
        <f>IF(ISNUMBER(MATCH($D108,ממונים!$G$2:$G$223,0)),TRUE,Flase)</f>
        <v>1</v>
      </c>
      <c r="F108" s="2" t="s">
        <v>1468</v>
      </c>
      <c r="G108" s="7"/>
      <c r="H108" s="7"/>
      <c r="I108" s="7"/>
      <c r="J108" s="10"/>
      <c r="K108" s="11"/>
    </row>
    <row r="109" spans="1:11" ht="60">
      <c r="A109" s="18" t="s">
        <v>961</v>
      </c>
      <c r="B109" s="2" t="s">
        <v>732</v>
      </c>
      <c r="C109" s="18" t="s">
        <v>962</v>
      </c>
      <c r="D109" s="18" t="s">
        <v>963</v>
      </c>
      <c r="E109" s="18" t="b">
        <f>IF(ISNUMBER(MATCH($D109,ממונים!$G$2:$G$223,0)),TRUE,Flase)</f>
        <v>1</v>
      </c>
      <c r="F109" s="18" t="s">
        <v>1467</v>
      </c>
      <c r="G109" s="20">
        <f>1794737*3.5+2125000+3550000</f>
        <v>11956579.5</v>
      </c>
      <c r="H109" s="20">
        <v>0</v>
      </c>
      <c r="I109" s="20">
        <v>0</v>
      </c>
      <c r="J109" s="10" t="s">
        <v>1534</v>
      </c>
      <c r="K109" s="17" t="s">
        <v>1535</v>
      </c>
    </row>
    <row r="110" spans="1:11">
      <c r="A110" s="2" t="s">
        <v>967</v>
      </c>
      <c r="B110" s="2" t="s">
        <v>732</v>
      </c>
      <c r="C110" s="2" t="s">
        <v>968</v>
      </c>
      <c r="D110" s="2"/>
      <c r="E110" s="2" t="e">
        <f>IF(ISNUMBER(MATCH($D110,ממונים!$G$2:$G$223,0)),TRUE,Flase)</f>
        <v>#NAME?</v>
      </c>
      <c r="F110" s="2" t="s">
        <v>1468</v>
      </c>
      <c r="G110" s="7"/>
      <c r="H110" s="7"/>
      <c r="I110" s="7"/>
      <c r="J110" s="10"/>
      <c r="K110" s="11"/>
    </row>
    <row r="111" spans="1:11">
      <c r="A111" s="3" t="s">
        <v>969</v>
      </c>
      <c r="B111" s="3" t="s">
        <v>732</v>
      </c>
      <c r="C111" s="3" t="s">
        <v>970</v>
      </c>
      <c r="D111" s="3"/>
      <c r="E111" s="3" t="e">
        <f>IF(ISNUMBER(MATCH($D111,ממונים!$G$2:$G$223,0)),TRUE,Flase)</f>
        <v>#NAME?</v>
      </c>
      <c r="F111" s="3" t="s">
        <v>1468</v>
      </c>
      <c r="G111" s="7"/>
      <c r="H111" s="7"/>
      <c r="I111" s="7"/>
      <c r="J111" s="10"/>
      <c r="K111" s="12"/>
    </row>
    <row r="112" spans="1:11">
      <c r="A112" s="2" t="s">
        <v>971</v>
      </c>
      <c r="B112" s="2" t="s">
        <v>732</v>
      </c>
      <c r="C112" s="2" t="s">
        <v>972</v>
      </c>
      <c r="D112" s="2"/>
      <c r="E112" s="2" t="e">
        <f>IF(ISNUMBER(MATCH($D112,ממונים!$G$2:$G$223,0)),TRUE,Flase)</f>
        <v>#NAME?</v>
      </c>
      <c r="F112" s="2" t="s">
        <v>1468</v>
      </c>
      <c r="G112" s="7"/>
      <c r="H112" s="7"/>
      <c r="I112" s="7"/>
      <c r="J112" s="10"/>
      <c r="K112" s="11"/>
    </row>
    <row r="113" spans="1:11">
      <c r="A113" s="3" t="s">
        <v>973</v>
      </c>
      <c r="B113" s="3" t="s">
        <v>732</v>
      </c>
      <c r="C113" s="3" t="s">
        <v>974</v>
      </c>
      <c r="D113" s="3" t="s">
        <v>975</v>
      </c>
      <c r="E113" s="3" t="b">
        <f>IF(ISNUMBER(MATCH($D113,ממונים!$G$2:$G$223,0)),TRUE,Flase)</f>
        <v>1</v>
      </c>
      <c r="F113" s="3" t="s">
        <v>1468</v>
      </c>
      <c r="G113" s="7"/>
      <c r="H113" s="7"/>
      <c r="I113" s="7"/>
      <c r="J113" s="10"/>
      <c r="K113" s="12"/>
    </row>
    <row r="114" spans="1:11">
      <c r="A114" s="3" t="s">
        <v>1331</v>
      </c>
      <c r="B114" s="3" t="s">
        <v>732</v>
      </c>
      <c r="C114" s="3" t="s">
        <v>1332</v>
      </c>
      <c r="D114" s="3" t="s">
        <v>1333</v>
      </c>
      <c r="E114" s="3" t="b">
        <f>IF(ISNUMBER(MATCH($D114,ממונים!$G$2:$G$223,0)),TRUE,Flase)</f>
        <v>1</v>
      </c>
      <c r="F114" s="3" t="s">
        <v>1468</v>
      </c>
      <c r="G114" s="7"/>
      <c r="H114" s="7"/>
      <c r="I114" s="7"/>
      <c r="J114" s="10"/>
      <c r="K114" s="12"/>
    </row>
    <row r="115" spans="1:11">
      <c r="A115" s="2" t="s">
        <v>1334</v>
      </c>
      <c r="B115" s="2" t="s">
        <v>732</v>
      </c>
      <c r="C115" s="2" t="s">
        <v>1335</v>
      </c>
      <c r="D115" s="2" t="s">
        <v>1336</v>
      </c>
      <c r="E115" s="2" t="b">
        <f>IF(ISNUMBER(MATCH($D115,ממונים!$G$2:$G$223,0)),TRUE,Flase)</f>
        <v>1</v>
      </c>
      <c r="F115" s="2" t="s">
        <v>1468</v>
      </c>
      <c r="G115" s="7"/>
      <c r="H115" s="7"/>
      <c r="I115" s="7"/>
      <c r="J115" s="10"/>
      <c r="K115" s="11"/>
    </row>
    <row r="116" spans="1:11">
      <c r="A116" s="2" t="s">
        <v>976</v>
      </c>
      <c r="B116" s="2" t="s">
        <v>732</v>
      </c>
      <c r="C116" s="2" t="s">
        <v>977</v>
      </c>
      <c r="D116" s="2"/>
      <c r="E116" s="2" t="e">
        <f>IF(ISNUMBER(MATCH($D116,ממונים!$G$2:$G$223,0)),TRUE,Flase)</f>
        <v>#NAME?</v>
      </c>
      <c r="F116" s="2" t="s">
        <v>1468</v>
      </c>
      <c r="G116" s="7"/>
      <c r="H116" s="7"/>
      <c r="I116" s="7"/>
      <c r="J116" s="10"/>
      <c r="K116" s="11"/>
    </row>
    <row r="117" spans="1:11">
      <c r="A117" s="3" t="s">
        <v>1337</v>
      </c>
      <c r="B117" s="3" t="s">
        <v>732</v>
      </c>
      <c r="C117" s="3" t="s">
        <v>1338</v>
      </c>
      <c r="D117" s="3" t="s">
        <v>1339</v>
      </c>
      <c r="E117" s="3" t="b">
        <f>IF(ISNUMBER(MATCH($D117,ממונים!$G$2:$G$223,0)),TRUE,Flase)</f>
        <v>1</v>
      </c>
      <c r="F117" s="3" t="s">
        <v>1465</v>
      </c>
      <c r="G117" s="15">
        <v>0</v>
      </c>
      <c r="H117" s="15">
        <v>0</v>
      </c>
      <c r="I117" s="15">
        <v>0</v>
      </c>
      <c r="J117" s="10"/>
      <c r="K117" s="12"/>
    </row>
    <row r="118" spans="1:11" ht="30">
      <c r="A118" s="18" t="s">
        <v>978</v>
      </c>
      <c r="B118" s="3" t="s">
        <v>732</v>
      </c>
      <c r="C118" s="18" t="s">
        <v>979</v>
      </c>
      <c r="D118" s="18" t="s">
        <v>980</v>
      </c>
      <c r="E118" s="18" t="b">
        <f>IF(ISNUMBER(MATCH($D118,ממונים!$G$2:$G$223,0)),TRUE,Flase)</f>
        <v>1</v>
      </c>
      <c r="F118" s="18" t="s">
        <v>1467</v>
      </c>
      <c r="G118" s="15">
        <v>0</v>
      </c>
      <c r="H118" s="15">
        <v>0</v>
      </c>
      <c r="I118" s="15">
        <v>116540</v>
      </c>
      <c r="J118" s="10" t="s">
        <v>1511</v>
      </c>
      <c r="K118" s="12" t="s">
        <v>1512</v>
      </c>
    </row>
    <row r="119" spans="1:11">
      <c r="A119" s="2" t="s">
        <v>1340</v>
      </c>
      <c r="B119" s="2" t="s">
        <v>732</v>
      </c>
      <c r="C119" s="2" t="s">
        <v>1341</v>
      </c>
      <c r="D119" s="2" t="s">
        <v>1342</v>
      </c>
      <c r="E119" s="2" t="b">
        <f>IF(ISNUMBER(MATCH($D119,ממונים!$G$2:$G$223,0)),TRUE,Flase)</f>
        <v>1</v>
      </c>
      <c r="F119" s="2" t="s">
        <v>1465</v>
      </c>
      <c r="G119" s="15">
        <v>0</v>
      </c>
      <c r="H119" s="15">
        <v>0</v>
      </c>
      <c r="I119" s="15">
        <v>0</v>
      </c>
      <c r="J119" s="10"/>
      <c r="K119" s="11"/>
    </row>
    <row r="120" spans="1:11">
      <c r="A120" s="3" t="s">
        <v>1343</v>
      </c>
      <c r="B120" s="3" t="s">
        <v>732</v>
      </c>
      <c r="C120" s="3" t="s">
        <v>1344</v>
      </c>
      <c r="D120" s="3" t="s">
        <v>1345</v>
      </c>
      <c r="E120" s="3" t="b">
        <f>IF(ISNUMBER(MATCH($D120,ממונים!$G$2:$G$223,0)),TRUE,Flase)</f>
        <v>1</v>
      </c>
      <c r="F120" s="3" t="s">
        <v>1465</v>
      </c>
      <c r="G120" s="15">
        <v>0</v>
      </c>
      <c r="H120" s="15">
        <v>0</v>
      </c>
      <c r="I120" s="15">
        <v>0</v>
      </c>
      <c r="J120" s="10"/>
      <c r="K120" s="12"/>
    </row>
    <row r="121" spans="1:11">
      <c r="A121" s="3" t="s">
        <v>984</v>
      </c>
      <c r="B121" s="3" t="s">
        <v>732</v>
      </c>
      <c r="C121" s="3" t="s">
        <v>985</v>
      </c>
      <c r="D121" s="3" t="s">
        <v>986</v>
      </c>
      <c r="E121" s="3" t="b">
        <f>IF(ISNUMBER(MATCH($D121,ממונים!$G$2:$G$223,0)),TRUE,Flase)</f>
        <v>1</v>
      </c>
      <c r="F121" s="3" t="s">
        <v>1468</v>
      </c>
      <c r="G121" s="7"/>
      <c r="H121" s="7"/>
      <c r="I121" s="7"/>
      <c r="J121" s="10"/>
      <c r="K121" s="12"/>
    </row>
    <row r="122" spans="1:11">
      <c r="A122" s="2" t="s">
        <v>987</v>
      </c>
      <c r="B122" s="2" t="s">
        <v>732</v>
      </c>
      <c r="C122" s="2"/>
      <c r="D122" s="2"/>
      <c r="E122" s="2" t="e">
        <f>IF(ISNUMBER(MATCH($D122,ממונים!$G$2:$G$223,0)),TRUE,Flase)</f>
        <v>#NAME?</v>
      </c>
      <c r="F122" s="2" t="s">
        <v>1468</v>
      </c>
      <c r="G122" s="7"/>
      <c r="H122" s="7"/>
      <c r="I122" s="7"/>
      <c r="J122" s="10"/>
      <c r="K122" s="11"/>
    </row>
    <row r="123" spans="1:11">
      <c r="A123" s="2" t="s">
        <v>1388</v>
      </c>
      <c r="B123" s="2" t="s">
        <v>732</v>
      </c>
      <c r="C123" s="2" t="s">
        <v>1389</v>
      </c>
      <c r="D123" s="2" t="s">
        <v>1390</v>
      </c>
      <c r="E123" s="2" t="b">
        <f>IF(ISNUMBER(MATCH($D123,ממונים!$G$2:$G$223,0)),TRUE,Flase)</f>
        <v>1</v>
      </c>
      <c r="F123" s="2" t="s">
        <v>1468</v>
      </c>
      <c r="G123" s="7"/>
      <c r="H123" s="7"/>
      <c r="I123" s="7"/>
      <c r="J123" s="10"/>
      <c r="K123" s="11"/>
    </row>
    <row r="124" spans="1:11">
      <c r="A124" s="2" t="s">
        <v>981</v>
      </c>
      <c r="B124" s="2" t="s">
        <v>732</v>
      </c>
      <c r="C124" s="2" t="s">
        <v>982</v>
      </c>
      <c r="D124" s="2" t="s">
        <v>983</v>
      </c>
      <c r="E124" s="2" t="b">
        <f>IF(ISNUMBER(MATCH($D124,ממונים!$G$2:$G$223,0)),TRUE,Flase)</f>
        <v>1</v>
      </c>
      <c r="F124" s="2" t="s">
        <v>1465</v>
      </c>
      <c r="G124" s="15">
        <v>0</v>
      </c>
      <c r="H124" s="15">
        <v>0</v>
      </c>
      <c r="I124" s="15">
        <v>0</v>
      </c>
      <c r="J124" s="10"/>
      <c r="K124" s="11"/>
    </row>
    <row r="125" spans="1:11">
      <c r="A125" s="3" t="s">
        <v>993</v>
      </c>
      <c r="B125" s="3" t="s">
        <v>732</v>
      </c>
      <c r="C125" s="3" t="s">
        <v>994</v>
      </c>
      <c r="D125" s="3"/>
      <c r="E125" s="3" t="e">
        <f>IF(ISNUMBER(MATCH($D125,ממונים!$G$2:$G$223,0)),TRUE,Flase)</f>
        <v>#NAME?</v>
      </c>
      <c r="F125" s="3" t="s">
        <v>1468</v>
      </c>
      <c r="G125" s="7"/>
      <c r="H125" s="7"/>
      <c r="I125" s="7"/>
      <c r="J125" s="10"/>
      <c r="K125" s="12"/>
    </row>
    <row r="126" spans="1:11">
      <c r="A126" s="2" t="s">
        <v>995</v>
      </c>
      <c r="B126" s="2" t="s">
        <v>732</v>
      </c>
      <c r="C126" s="2" t="s">
        <v>996</v>
      </c>
      <c r="D126" s="2" t="s">
        <v>997</v>
      </c>
      <c r="E126" s="2" t="b">
        <f>IF(ISNUMBER(MATCH($D126,ממונים!$G$2:$G$223,0)),TRUE,Flase)</f>
        <v>1</v>
      </c>
      <c r="F126" s="2" t="s">
        <v>1468</v>
      </c>
      <c r="G126" s="7"/>
      <c r="H126" s="7"/>
      <c r="I126" s="7"/>
      <c r="J126" s="10"/>
      <c r="K126" s="11"/>
    </row>
    <row r="127" spans="1:11">
      <c r="A127" s="2" t="s">
        <v>1346</v>
      </c>
      <c r="B127" s="2" t="s">
        <v>732</v>
      </c>
      <c r="C127" s="2" t="s">
        <v>1347</v>
      </c>
      <c r="D127" s="2" t="s">
        <v>1348</v>
      </c>
      <c r="E127" s="2" t="b">
        <f>IF(ISNUMBER(MATCH($D127,ממונים!$G$2:$G$223,0)),TRUE,Flase)</f>
        <v>1</v>
      </c>
      <c r="F127" s="2" t="s">
        <v>1465</v>
      </c>
      <c r="G127" s="15">
        <v>0</v>
      </c>
      <c r="H127" s="15">
        <v>0</v>
      </c>
      <c r="I127" s="15">
        <v>0</v>
      </c>
      <c r="J127" s="10"/>
      <c r="K127" s="11"/>
    </row>
    <row r="128" spans="1:11">
      <c r="A128" s="3" t="s">
        <v>1349</v>
      </c>
      <c r="B128" s="3" t="s">
        <v>732</v>
      </c>
      <c r="C128" s="3" t="s">
        <v>1350</v>
      </c>
      <c r="D128" s="3" t="s">
        <v>1351</v>
      </c>
      <c r="E128" s="3" t="b">
        <f>IF(ISNUMBER(MATCH($D128,ממונים!$G$2:$G$223,0)),TRUE,Flase)</f>
        <v>1</v>
      </c>
      <c r="F128" s="3" t="s">
        <v>1465</v>
      </c>
      <c r="G128" s="15">
        <v>0</v>
      </c>
      <c r="H128" s="15">
        <v>0</v>
      </c>
      <c r="I128" s="15">
        <v>0</v>
      </c>
      <c r="J128" s="10"/>
      <c r="K128" s="12"/>
    </row>
    <row r="129" spans="1:11">
      <c r="A129" s="2" t="s">
        <v>1007</v>
      </c>
      <c r="B129" s="2" t="s">
        <v>732</v>
      </c>
      <c r="C129" s="2" t="s">
        <v>1008</v>
      </c>
      <c r="D129" s="2" t="s">
        <v>1009</v>
      </c>
      <c r="E129" s="2" t="b">
        <f>IF(ISNUMBER(MATCH($D129,ממונים!$G$2:$G$223,0)),TRUE,Flase)</f>
        <v>1</v>
      </c>
      <c r="F129" s="2" t="s">
        <v>1468</v>
      </c>
      <c r="G129" s="7"/>
      <c r="H129" s="7"/>
      <c r="I129" s="7"/>
      <c r="J129" s="10"/>
      <c r="K129" s="11"/>
    </row>
    <row r="130" spans="1:11">
      <c r="A130" s="2" t="s">
        <v>1352</v>
      </c>
      <c r="B130" s="2" t="s">
        <v>732</v>
      </c>
      <c r="C130" s="2" t="s">
        <v>1353</v>
      </c>
      <c r="D130" s="2" t="s">
        <v>1354</v>
      </c>
      <c r="E130" s="2" t="b">
        <f>IF(ISNUMBER(MATCH($D130,ממונים!$G$2:$G$223,0)),TRUE,Flase)</f>
        <v>1</v>
      </c>
      <c r="F130" s="2" t="s">
        <v>1465</v>
      </c>
      <c r="G130" s="15">
        <v>0</v>
      </c>
      <c r="H130" s="15">
        <v>0</v>
      </c>
      <c r="I130" s="15">
        <v>0</v>
      </c>
      <c r="J130" s="10"/>
      <c r="K130" s="11"/>
    </row>
    <row r="131" spans="1:11">
      <c r="A131" s="2" t="s">
        <v>1013</v>
      </c>
      <c r="B131" s="2" t="s">
        <v>732</v>
      </c>
      <c r="C131" s="2" t="s">
        <v>1014</v>
      </c>
      <c r="D131" s="2"/>
      <c r="E131" s="2" t="e">
        <f>IF(ISNUMBER(MATCH($D131,ממונים!$G$2:$G$223,0)),TRUE,Flase)</f>
        <v>#NAME?</v>
      </c>
      <c r="F131" s="2" t="s">
        <v>1468</v>
      </c>
      <c r="G131" s="7"/>
      <c r="H131" s="7"/>
      <c r="I131" s="7"/>
      <c r="J131" s="10"/>
      <c r="K131" s="11"/>
    </row>
    <row r="132" spans="1:11">
      <c r="A132" s="3" t="s">
        <v>1015</v>
      </c>
      <c r="B132" s="3" t="s">
        <v>732</v>
      </c>
      <c r="C132" s="3" t="s">
        <v>1016</v>
      </c>
      <c r="D132" s="3"/>
      <c r="E132" s="3" t="e">
        <f>IF(ISNUMBER(MATCH($D132,ממונים!$G$2:$G$223,0)),TRUE,Flase)</f>
        <v>#NAME?</v>
      </c>
      <c r="F132" s="3" t="s">
        <v>1468</v>
      </c>
      <c r="G132" s="7"/>
      <c r="H132" s="7"/>
      <c r="I132" s="7"/>
      <c r="J132" s="10"/>
      <c r="K132" s="12"/>
    </row>
    <row r="133" spans="1:11">
      <c r="A133" s="2" t="s">
        <v>1017</v>
      </c>
      <c r="B133" s="2" t="s">
        <v>732</v>
      </c>
      <c r="C133" s="2" t="s">
        <v>1018</v>
      </c>
      <c r="D133" s="2"/>
      <c r="E133" s="2" t="e">
        <f>IF(ISNUMBER(MATCH($D133,ממונים!$G$2:$G$223,0)),TRUE,Flase)</f>
        <v>#NAME?</v>
      </c>
      <c r="F133" s="2" t="s">
        <v>1468</v>
      </c>
      <c r="G133" s="7"/>
      <c r="H133" s="7"/>
      <c r="I133" s="7"/>
      <c r="J133" s="10"/>
      <c r="K133" s="11"/>
    </row>
    <row r="134" spans="1:11">
      <c r="A134" s="3" t="s">
        <v>1019</v>
      </c>
      <c r="B134" s="3" t="s">
        <v>732</v>
      </c>
      <c r="C134" s="3" t="s">
        <v>1020</v>
      </c>
      <c r="D134" s="3" t="s">
        <v>1021</v>
      </c>
      <c r="E134" s="3" t="b">
        <f>IF(ISNUMBER(MATCH($D134,ממונים!$G$2:$G$223,0)),TRUE,Flase)</f>
        <v>1</v>
      </c>
      <c r="F134" s="3" t="s">
        <v>1468</v>
      </c>
      <c r="G134" s="7"/>
      <c r="H134" s="7"/>
      <c r="I134" s="7"/>
      <c r="J134" s="10"/>
      <c r="K134" s="12"/>
    </row>
    <row r="135" spans="1:11">
      <c r="A135" s="2" t="s">
        <v>1364</v>
      </c>
      <c r="B135" s="2" t="s">
        <v>732</v>
      </c>
      <c r="C135" s="2" t="s">
        <v>1365</v>
      </c>
      <c r="D135" s="2" t="s">
        <v>1366</v>
      </c>
      <c r="E135" s="2" t="b">
        <f>IF(ISNUMBER(MATCH($D135,ממונים!$G$2:$G$223,0)),TRUE,Flase)</f>
        <v>1</v>
      </c>
      <c r="F135" s="2" t="s">
        <v>1468</v>
      </c>
      <c r="G135" s="7"/>
      <c r="H135" s="7"/>
      <c r="I135" s="7"/>
      <c r="J135" s="10"/>
      <c r="K135" s="11"/>
    </row>
    <row r="136" spans="1:11">
      <c r="A136" s="2" t="s">
        <v>1028</v>
      </c>
      <c r="B136" s="2" t="s">
        <v>732</v>
      </c>
      <c r="C136" s="2" t="s">
        <v>1029</v>
      </c>
      <c r="D136" s="2" t="s">
        <v>1030</v>
      </c>
      <c r="E136" s="2" t="b">
        <f>IF(ISNUMBER(MATCH($D136,ממונים!$G$2:$G$223,0)),TRUE,Flase)</f>
        <v>1</v>
      </c>
      <c r="F136" s="2" t="s">
        <v>1465</v>
      </c>
      <c r="G136" s="15">
        <v>0</v>
      </c>
      <c r="H136" s="15">
        <v>0</v>
      </c>
      <c r="I136" s="15">
        <v>0</v>
      </c>
      <c r="J136" s="10"/>
      <c r="K136" s="11"/>
    </row>
    <row r="137" spans="1:11">
      <c r="A137" s="3" t="s">
        <v>1037</v>
      </c>
      <c r="B137" s="3" t="s">
        <v>732</v>
      </c>
      <c r="C137" s="3" t="s">
        <v>1038</v>
      </c>
      <c r="D137" s="3" t="s">
        <v>1039</v>
      </c>
      <c r="E137" s="3" t="b">
        <f>IF(ISNUMBER(MATCH($D137,ממונים!$G$2:$G$223,0)),TRUE,Flase)</f>
        <v>1</v>
      </c>
      <c r="F137" s="3" t="s">
        <v>1465</v>
      </c>
      <c r="G137" s="15">
        <v>0</v>
      </c>
      <c r="H137" s="15">
        <v>0</v>
      </c>
      <c r="I137" s="15">
        <v>0</v>
      </c>
      <c r="J137" s="10"/>
      <c r="K137" s="12"/>
    </row>
    <row r="138" spans="1:11">
      <c r="A138" s="2" t="s">
        <v>1040</v>
      </c>
      <c r="B138" s="2" t="s">
        <v>732</v>
      </c>
      <c r="C138" s="2" t="s">
        <v>1041</v>
      </c>
      <c r="D138" s="2" t="s">
        <v>1042</v>
      </c>
      <c r="E138" s="2" t="b">
        <f>IF(ISNUMBER(MATCH($D138,ממונים!$G$2:$G$223,0)),TRUE,Flase)</f>
        <v>1</v>
      </c>
      <c r="F138" s="2" t="s">
        <v>1465</v>
      </c>
      <c r="G138" s="15">
        <v>0</v>
      </c>
      <c r="H138" s="15">
        <v>0</v>
      </c>
      <c r="I138" s="15">
        <v>0</v>
      </c>
      <c r="J138" s="10"/>
      <c r="K138" s="11"/>
    </row>
    <row r="139" spans="1:11">
      <c r="A139" s="3" t="s">
        <v>1043</v>
      </c>
      <c r="B139" s="3" t="s">
        <v>732</v>
      </c>
      <c r="C139" s="3" t="s">
        <v>1044</v>
      </c>
      <c r="D139" s="3" t="s">
        <v>1045</v>
      </c>
      <c r="E139" s="3" t="b">
        <f>IF(ISNUMBER(MATCH($D139,ממונים!$G$2:$G$223,0)),TRUE,Flase)</f>
        <v>1</v>
      </c>
      <c r="F139" s="3" t="s">
        <v>1468</v>
      </c>
      <c r="G139" s="7"/>
      <c r="H139" s="7"/>
      <c r="I139" s="7"/>
      <c r="J139" s="10"/>
      <c r="K139" s="12"/>
    </row>
    <row r="140" spans="1:11">
      <c r="A140" s="2" t="s">
        <v>1046</v>
      </c>
      <c r="B140" s="2" t="s">
        <v>732</v>
      </c>
      <c r="C140" s="2" t="s">
        <v>1047</v>
      </c>
      <c r="D140" s="2"/>
      <c r="E140" s="2" t="e">
        <f>IF(ISNUMBER(MATCH($D140,ממונים!$G$2:$G$223,0)),TRUE,Flase)</f>
        <v>#NAME?</v>
      </c>
      <c r="F140" s="2" t="s">
        <v>1468</v>
      </c>
      <c r="G140" s="7"/>
      <c r="H140" s="7"/>
      <c r="I140" s="7"/>
      <c r="J140" s="10"/>
      <c r="K140" s="11"/>
    </row>
    <row r="141" spans="1:11">
      <c r="A141" s="2" t="s">
        <v>1051</v>
      </c>
      <c r="B141" s="2" t="s">
        <v>732</v>
      </c>
      <c r="C141" s="2" t="s">
        <v>1052</v>
      </c>
      <c r="D141" s="2" t="s">
        <v>1053</v>
      </c>
      <c r="E141" s="2" t="b">
        <f>IF(ISNUMBER(MATCH($D141,ממונים!$G$2:$G$223,0)),TRUE,Flase)</f>
        <v>1</v>
      </c>
      <c r="F141" s="2" t="s">
        <v>1468</v>
      </c>
      <c r="G141" s="7"/>
      <c r="H141" s="7"/>
      <c r="I141" s="7"/>
      <c r="J141" s="10"/>
      <c r="K141" s="11"/>
    </row>
    <row r="142" spans="1:11">
      <c r="A142" s="3" t="s">
        <v>1373</v>
      </c>
      <c r="B142" s="3" t="s">
        <v>732</v>
      </c>
      <c r="C142" s="3" t="s">
        <v>1374</v>
      </c>
      <c r="D142" s="3" t="s">
        <v>1375</v>
      </c>
      <c r="E142" s="3" t="b">
        <f>IF(ISNUMBER(MATCH($D142,ממונים!$G$2:$G$223,0)),TRUE,Flase)</f>
        <v>1</v>
      </c>
      <c r="F142" s="3" t="s">
        <v>1468</v>
      </c>
      <c r="G142" s="7"/>
      <c r="H142" s="7"/>
      <c r="I142" s="7"/>
      <c r="J142" s="10"/>
      <c r="K142" s="12"/>
    </row>
    <row r="143" spans="1:11" ht="30">
      <c r="A143" s="18" t="s">
        <v>1057</v>
      </c>
      <c r="B143" s="2" t="s">
        <v>732</v>
      </c>
      <c r="C143" s="18" t="s">
        <v>1058</v>
      </c>
      <c r="D143" s="18" t="s">
        <v>1059</v>
      </c>
      <c r="E143" s="18" t="b">
        <f>IF(ISNUMBER(MATCH($D143,ממונים!$G$2:$G$223,0)),TRUE,Flase)</f>
        <v>1</v>
      </c>
      <c r="F143" s="18" t="s">
        <v>1467</v>
      </c>
      <c r="G143" s="20">
        <v>0</v>
      </c>
      <c r="H143" s="20">
        <v>683080.68</v>
      </c>
      <c r="I143" s="20">
        <v>918730.00999999989</v>
      </c>
      <c r="J143" s="10" t="s">
        <v>1529</v>
      </c>
      <c r="K143" s="11" t="s">
        <v>1530</v>
      </c>
    </row>
    <row r="144" spans="1:11">
      <c r="A144" s="3" t="s">
        <v>1066</v>
      </c>
      <c r="B144" s="3" t="s">
        <v>732</v>
      </c>
      <c r="C144" s="3" t="s">
        <v>1067</v>
      </c>
      <c r="D144" s="3"/>
      <c r="E144" s="3" t="e">
        <f>IF(ISNUMBER(MATCH($D144,ממונים!$G$2:$G$223,0)),TRUE,Flase)</f>
        <v>#NAME?</v>
      </c>
      <c r="F144" s="3" t="s">
        <v>1468</v>
      </c>
      <c r="G144" s="7"/>
      <c r="H144" s="7"/>
      <c r="I144" s="7"/>
      <c r="J144" s="10"/>
      <c r="K144" s="12"/>
    </row>
    <row r="145" spans="1:11">
      <c r="A145" s="3" t="s">
        <v>1071</v>
      </c>
      <c r="B145" s="3" t="s">
        <v>732</v>
      </c>
      <c r="C145" s="3" t="s">
        <v>1072</v>
      </c>
      <c r="D145" s="3" t="s">
        <v>1073</v>
      </c>
      <c r="E145" s="3" t="b">
        <f>IF(ISNUMBER(MATCH($D145,ממונים!$G$2:$G$223,0)),TRUE,Flase)</f>
        <v>1</v>
      </c>
      <c r="F145" s="3" t="s">
        <v>1465</v>
      </c>
      <c r="G145" s="15">
        <v>0</v>
      </c>
      <c r="H145" s="15">
        <v>0</v>
      </c>
      <c r="I145" s="15">
        <v>0</v>
      </c>
      <c r="J145" s="10"/>
      <c r="K145" s="12"/>
    </row>
    <row r="146" spans="1:11">
      <c r="A146" s="3" t="s">
        <v>1089</v>
      </c>
      <c r="B146" s="3" t="s">
        <v>732</v>
      </c>
      <c r="C146" s="3" t="s">
        <v>1090</v>
      </c>
      <c r="D146" s="3"/>
      <c r="E146" s="3" t="e">
        <f>IF(ISNUMBER(MATCH($D146,ממונים!$G$2:$G$223,0)),TRUE,Flase)</f>
        <v>#NAME?</v>
      </c>
      <c r="F146" s="3" t="s">
        <v>1468</v>
      </c>
      <c r="G146" s="7"/>
      <c r="H146" s="7"/>
      <c r="I146" s="7"/>
      <c r="J146" s="10"/>
      <c r="K146" s="12"/>
    </row>
    <row r="147" spans="1:11" ht="30">
      <c r="A147" s="18" t="s">
        <v>1091</v>
      </c>
      <c r="B147" s="2" t="s">
        <v>732</v>
      </c>
      <c r="C147" s="18" t="s">
        <v>1092</v>
      </c>
      <c r="D147" s="18" t="s">
        <v>1093</v>
      </c>
      <c r="E147" s="18" t="b">
        <f>IF(ISNUMBER(MATCH($D147,ממונים!$G$2:$G$223,0)),TRUE,Flase)</f>
        <v>1</v>
      </c>
      <c r="F147" s="18" t="s">
        <v>1467</v>
      </c>
      <c r="G147" s="20">
        <v>0</v>
      </c>
      <c r="H147" s="7" t="s">
        <v>1531</v>
      </c>
      <c r="I147" s="20">
        <v>2000</v>
      </c>
      <c r="J147" s="10" t="s">
        <v>1532</v>
      </c>
      <c r="K147" s="11" t="s">
        <v>1533</v>
      </c>
    </row>
    <row r="148" spans="1:11">
      <c r="A148" s="3" t="s">
        <v>1391</v>
      </c>
      <c r="B148" s="3" t="s">
        <v>732</v>
      </c>
      <c r="C148" s="3" t="s">
        <v>1392</v>
      </c>
      <c r="D148" s="3" t="s">
        <v>1393</v>
      </c>
      <c r="E148" s="3" t="b">
        <f>IF(ISNUMBER(MATCH($D148,ממונים!$G$2:$G$223,0)),TRUE,Flase)</f>
        <v>1</v>
      </c>
      <c r="F148" s="3" t="s">
        <v>1465</v>
      </c>
      <c r="G148" s="15">
        <v>0</v>
      </c>
      <c r="H148" s="15">
        <v>0</v>
      </c>
      <c r="I148" s="15">
        <v>0</v>
      </c>
      <c r="J148" s="10"/>
      <c r="K148" s="12"/>
    </row>
    <row r="149" spans="1:11">
      <c r="A149" s="2" t="s">
        <v>1095</v>
      </c>
      <c r="B149" s="2" t="s">
        <v>732</v>
      </c>
      <c r="C149" s="2" t="s">
        <v>1096</v>
      </c>
      <c r="D149" s="2"/>
      <c r="E149" s="2" t="e">
        <f>IF(ISNUMBER(MATCH($D149,ממונים!$G$2:$G$223,0)),TRUE,Flase)</f>
        <v>#NAME?</v>
      </c>
      <c r="F149" s="2" t="s">
        <v>1468</v>
      </c>
      <c r="G149" s="7"/>
      <c r="H149" s="7"/>
      <c r="I149" s="7"/>
      <c r="J149" s="10"/>
      <c r="K149" s="11"/>
    </row>
    <row r="150" spans="1:11">
      <c r="A150" s="3" t="s">
        <v>1097</v>
      </c>
      <c r="B150" s="3" t="s">
        <v>732</v>
      </c>
      <c r="C150" s="3" t="s">
        <v>1098</v>
      </c>
      <c r="D150" s="3"/>
      <c r="E150" s="3" t="e">
        <f>IF(ISNUMBER(MATCH($D150,ממונים!$G$2:$G$223,0)),TRUE,Flase)</f>
        <v>#NAME?</v>
      </c>
      <c r="F150" s="3" t="s">
        <v>1468</v>
      </c>
      <c r="G150" s="7"/>
      <c r="H150" s="7"/>
      <c r="I150" s="7"/>
      <c r="J150" s="10"/>
      <c r="K150" s="12"/>
    </row>
    <row r="151" spans="1:11">
      <c r="A151" s="2" t="s">
        <v>1099</v>
      </c>
      <c r="B151" s="2" t="s">
        <v>732</v>
      </c>
      <c r="C151" s="2" t="s">
        <v>1100</v>
      </c>
      <c r="D151" s="2" t="s">
        <v>1101</v>
      </c>
      <c r="E151" s="2" t="b">
        <f>IF(ISNUMBER(MATCH($D151,ממונים!$G$2:$G$223,0)),TRUE,Flase)</f>
        <v>1</v>
      </c>
      <c r="F151" s="2" t="s">
        <v>1468</v>
      </c>
      <c r="G151" s="7"/>
      <c r="H151" s="7"/>
      <c r="I151" s="7"/>
      <c r="J151" s="10"/>
      <c r="K151" s="11"/>
    </row>
    <row r="152" spans="1:11">
      <c r="A152" s="3" t="s">
        <v>1102</v>
      </c>
      <c r="B152" s="3" t="s">
        <v>732</v>
      </c>
      <c r="C152" s="3" t="s">
        <v>1103</v>
      </c>
      <c r="D152" s="3"/>
      <c r="E152" s="3" t="e">
        <f>IF(ISNUMBER(MATCH($D152,ממונים!$G$2:$G$223,0)),TRUE,Flase)</f>
        <v>#NAME?</v>
      </c>
      <c r="F152" s="3" t="s">
        <v>1468</v>
      </c>
      <c r="G152" s="7"/>
      <c r="H152" s="7"/>
      <c r="I152" s="7"/>
      <c r="J152" s="10"/>
      <c r="K152" s="12"/>
    </row>
    <row r="153" spans="1:11">
      <c r="A153" s="3" t="s">
        <v>1107</v>
      </c>
      <c r="B153" s="3" t="s">
        <v>732</v>
      </c>
      <c r="C153" s="3" t="s">
        <v>1108</v>
      </c>
      <c r="D153" s="3" t="s">
        <v>1109</v>
      </c>
      <c r="E153" s="3" t="b">
        <f>IF(ISNUMBER(MATCH($D153,ממונים!$G$2:$G$223,0)),TRUE,Flase)</f>
        <v>1</v>
      </c>
      <c r="F153" s="3" t="s">
        <v>1468</v>
      </c>
      <c r="G153" s="7"/>
      <c r="H153" s="7"/>
      <c r="I153" s="7"/>
      <c r="J153" s="10"/>
      <c r="K153" s="12"/>
    </row>
    <row r="154" spans="1:11" ht="30">
      <c r="A154" s="18" t="s">
        <v>1113</v>
      </c>
      <c r="B154" s="3" t="s">
        <v>732</v>
      </c>
      <c r="C154" s="18" t="s">
        <v>1114</v>
      </c>
      <c r="D154" s="18" t="s">
        <v>1115</v>
      </c>
      <c r="E154" s="18" t="b">
        <f>IF(ISNUMBER(MATCH($D154,ממונים!$G$2:$G$223,0)),TRUE,Flase)</f>
        <v>1</v>
      </c>
      <c r="F154" s="18" t="s">
        <v>1467</v>
      </c>
      <c r="G154" s="20">
        <v>0</v>
      </c>
      <c r="H154" s="20">
        <v>0</v>
      </c>
      <c r="I154" s="20" t="s">
        <v>1526</v>
      </c>
      <c r="J154" s="10" t="s">
        <v>1538</v>
      </c>
      <c r="K154" s="12" t="s">
        <v>1539</v>
      </c>
    </row>
    <row r="155" spans="1:11">
      <c r="A155" s="3" t="s">
        <v>1119</v>
      </c>
      <c r="B155" s="3" t="s">
        <v>732</v>
      </c>
      <c r="C155" s="3" t="s">
        <v>1120</v>
      </c>
      <c r="D155" s="3"/>
      <c r="E155" s="3" t="e">
        <f>IF(ISNUMBER(MATCH($D155,ממונים!$G$2:$G$223,0)),TRUE,Flase)</f>
        <v>#NAME?</v>
      </c>
      <c r="F155" s="3" t="s">
        <v>1468</v>
      </c>
      <c r="G155" s="7"/>
      <c r="H155" s="7"/>
      <c r="I155" s="7"/>
      <c r="J155" s="10"/>
      <c r="K155" s="12"/>
    </row>
    <row r="156" spans="1:11">
      <c r="A156" s="3" t="s">
        <v>1124</v>
      </c>
      <c r="B156" s="3" t="s">
        <v>732</v>
      </c>
      <c r="C156" s="3" t="s">
        <v>1125</v>
      </c>
      <c r="D156" s="3" t="s">
        <v>1126</v>
      </c>
      <c r="E156" s="3" t="b">
        <f>IF(ISNUMBER(MATCH($D156,ממונים!$G$2:$G$223,0)),TRUE,Flase)</f>
        <v>1</v>
      </c>
      <c r="F156" s="3" t="s">
        <v>1468</v>
      </c>
      <c r="G156" s="7"/>
      <c r="H156" s="7"/>
      <c r="I156" s="7"/>
      <c r="J156" s="10"/>
      <c r="K156" s="12"/>
    </row>
    <row r="157" spans="1:11">
      <c r="A157" s="2" t="s">
        <v>1127</v>
      </c>
      <c r="B157" s="2" t="s">
        <v>732</v>
      </c>
      <c r="C157" s="2" t="s">
        <v>1128</v>
      </c>
      <c r="D157" s="2" t="s">
        <v>1129</v>
      </c>
      <c r="E157" s="2" t="b">
        <f>IF(ISNUMBER(MATCH($D157,ממונים!$G$2:$G$223,0)),TRUE,Flase)</f>
        <v>1</v>
      </c>
      <c r="F157" s="2" t="s">
        <v>1468</v>
      </c>
      <c r="G157" s="7"/>
      <c r="H157" s="7"/>
      <c r="I157" s="7"/>
      <c r="J157" s="10"/>
      <c r="K157" s="11"/>
    </row>
    <row r="158" spans="1:11">
      <c r="A158" s="3" t="s">
        <v>1130</v>
      </c>
      <c r="B158" s="3" t="s">
        <v>732</v>
      </c>
      <c r="C158" s="3" t="s">
        <v>1131</v>
      </c>
      <c r="D158" s="3" t="s">
        <v>1132</v>
      </c>
      <c r="E158" s="3" t="b">
        <f>IF(ISNUMBER(MATCH($D158,ממונים!$G$2:$G$223,0)),TRUE,Flase)</f>
        <v>1</v>
      </c>
      <c r="F158" s="3" t="s">
        <v>1468</v>
      </c>
      <c r="G158" s="7"/>
      <c r="H158" s="7"/>
      <c r="I158" s="7"/>
      <c r="J158" s="10"/>
      <c r="K158" s="12"/>
    </row>
    <row r="159" spans="1:11">
      <c r="A159" s="2" t="s">
        <v>1133</v>
      </c>
      <c r="B159" s="2" t="s">
        <v>732</v>
      </c>
      <c r="C159" s="2" t="s">
        <v>1134</v>
      </c>
      <c r="D159" s="2" t="s">
        <v>1135</v>
      </c>
      <c r="E159" s="2" t="b">
        <f>IF(ISNUMBER(MATCH($D159,ממונים!$G$2:$G$223,0)),TRUE,Flase)</f>
        <v>1</v>
      </c>
      <c r="F159" s="2" t="s">
        <v>1468</v>
      </c>
      <c r="G159" s="7"/>
      <c r="H159" s="7"/>
      <c r="I159" s="7"/>
      <c r="J159" s="10"/>
      <c r="K159" s="11"/>
    </row>
    <row r="160" spans="1:11">
      <c r="A160" s="3" t="s">
        <v>1136</v>
      </c>
      <c r="B160" s="3" t="s">
        <v>732</v>
      </c>
      <c r="C160" s="3" t="s">
        <v>1137</v>
      </c>
      <c r="D160" s="3" t="s">
        <v>1138</v>
      </c>
      <c r="E160" s="3" t="b">
        <f>IF(ISNUMBER(MATCH($D160,ממונים!$G$2:$G$223,0)),TRUE,Flase)</f>
        <v>1</v>
      </c>
      <c r="F160" s="3" t="s">
        <v>1468</v>
      </c>
      <c r="G160" s="7"/>
      <c r="H160" s="7"/>
      <c r="I160" s="7"/>
      <c r="J160" s="10"/>
      <c r="K160" s="12"/>
    </row>
    <row r="161" spans="1:11">
      <c r="A161" s="3" t="s">
        <v>1403</v>
      </c>
      <c r="B161" s="3" t="s">
        <v>732</v>
      </c>
      <c r="C161" s="3" t="s">
        <v>1404</v>
      </c>
      <c r="D161" s="3" t="s">
        <v>1405</v>
      </c>
      <c r="E161" s="3" t="b">
        <f>IF(ISNUMBER(MATCH($D161,ממונים!$G$2:$G$223,0)),TRUE,Flase)</f>
        <v>1</v>
      </c>
      <c r="F161" s="3" t="s">
        <v>1468</v>
      </c>
      <c r="G161" s="7"/>
      <c r="H161" s="7"/>
      <c r="I161" s="7"/>
      <c r="J161" s="10"/>
      <c r="K161" s="12"/>
    </row>
    <row r="162" spans="1:11">
      <c r="A162" s="2" t="s">
        <v>1139</v>
      </c>
      <c r="B162" s="2" t="s">
        <v>732</v>
      </c>
      <c r="C162" s="2" t="s">
        <v>1140</v>
      </c>
      <c r="D162" s="2" t="s">
        <v>1141</v>
      </c>
      <c r="E162" s="2" t="b">
        <f>IF(ISNUMBER(MATCH($D162,ממונים!$G$2:$G$223,0)),TRUE,Flase)</f>
        <v>1</v>
      </c>
      <c r="F162" s="2" t="s">
        <v>1468</v>
      </c>
      <c r="G162" s="7"/>
      <c r="H162" s="7"/>
      <c r="I162" s="7"/>
      <c r="J162" s="10"/>
      <c r="K162" s="11"/>
    </row>
    <row r="163" spans="1:11">
      <c r="A163" s="2" t="s">
        <v>1580</v>
      </c>
      <c r="B163" s="2"/>
      <c r="C163" s="2"/>
      <c r="D163" s="2"/>
      <c r="E163" s="2" t="s">
        <v>1581</v>
      </c>
      <c r="F163" s="2" t="s">
        <v>1465</v>
      </c>
      <c r="G163" s="15">
        <v>0</v>
      </c>
      <c r="H163" s="15">
        <v>0</v>
      </c>
      <c r="I163" s="15">
        <v>0</v>
      </c>
      <c r="J163" s="10"/>
      <c r="K163" s="11"/>
    </row>
    <row r="164" spans="1:11">
      <c r="A164" s="3" t="s">
        <v>1147</v>
      </c>
      <c r="B164" s="3" t="s">
        <v>732</v>
      </c>
      <c r="C164" s="3" t="s">
        <v>1148</v>
      </c>
      <c r="D164" s="3" t="s">
        <v>1149</v>
      </c>
      <c r="E164" s="3" t="b">
        <f>IF(ISNUMBER(MATCH($D164,ממונים!$G$2:$G$223,0)),TRUE,Flase)</f>
        <v>1</v>
      </c>
      <c r="F164" s="3" t="s">
        <v>1468</v>
      </c>
      <c r="G164" s="7"/>
      <c r="H164" s="7"/>
      <c r="I164" s="7"/>
      <c r="J164" s="10"/>
      <c r="K164" s="12"/>
    </row>
    <row r="165" spans="1:11">
      <c r="A165" s="2" t="s">
        <v>1406</v>
      </c>
      <c r="B165" s="2" t="s">
        <v>732</v>
      </c>
      <c r="C165" s="2" t="s">
        <v>1407</v>
      </c>
      <c r="D165" s="2" t="s">
        <v>1408</v>
      </c>
      <c r="E165" s="2" t="b">
        <f>IF(ISNUMBER(MATCH($D165,ממונים!$G$2:$G$223,0)),TRUE,Flase)</f>
        <v>1</v>
      </c>
      <c r="F165" s="2" t="s">
        <v>1468</v>
      </c>
      <c r="G165" s="7"/>
      <c r="H165" s="7"/>
      <c r="I165" s="7"/>
      <c r="J165" s="10"/>
      <c r="K165" s="11"/>
    </row>
    <row r="166" spans="1:11">
      <c r="A166" s="3" t="s">
        <v>1153</v>
      </c>
      <c r="B166" s="3" t="s">
        <v>732</v>
      </c>
      <c r="C166" s="3" t="s">
        <v>1154</v>
      </c>
      <c r="D166" s="3" t="s">
        <v>1155</v>
      </c>
      <c r="E166" s="3" t="b">
        <f>IF(ISNUMBER(MATCH($D166,ממונים!$G$2:$G$223,0)),TRUE,Flase)</f>
        <v>1</v>
      </c>
      <c r="F166" s="3" t="s">
        <v>1465</v>
      </c>
      <c r="G166" s="15">
        <v>0</v>
      </c>
      <c r="H166" s="15">
        <v>0</v>
      </c>
      <c r="I166" s="15">
        <v>0</v>
      </c>
      <c r="J166" s="10"/>
      <c r="K166" s="12"/>
    </row>
    <row r="167" spans="1:11">
      <c r="A167" s="2" t="s">
        <v>1156</v>
      </c>
      <c r="B167" s="2" t="s">
        <v>732</v>
      </c>
      <c r="C167" s="2" t="s">
        <v>1157</v>
      </c>
      <c r="D167" s="2" t="s">
        <v>1158</v>
      </c>
      <c r="E167" s="2" t="b">
        <f>IF(ISNUMBER(MATCH($D167,ממונים!$G$2:$G$223,0)),TRUE,Flase)</f>
        <v>1</v>
      </c>
      <c r="F167" s="2" t="s">
        <v>1468</v>
      </c>
      <c r="G167" s="7"/>
      <c r="H167" s="7"/>
      <c r="I167" s="7"/>
      <c r="J167" s="10"/>
      <c r="K167" s="11"/>
    </row>
    <row r="168" spans="1:11">
      <c r="A168" s="2" t="s">
        <v>1162</v>
      </c>
      <c r="B168" s="2" t="s">
        <v>732</v>
      </c>
      <c r="C168" s="2" t="s">
        <v>1163</v>
      </c>
      <c r="D168" s="2"/>
      <c r="E168" s="2" t="e">
        <f>IF(ISNUMBER(MATCH($D168,ממונים!$G$2:$G$223,0)),TRUE,Flase)</f>
        <v>#NAME?</v>
      </c>
      <c r="F168" s="2" t="s">
        <v>1468</v>
      </c>
      <c r="G168" s="7"/>
      <c r="H168" s="7"/>
      <c r="I168" s="7"/>
      <c r="J168" s="10"/>
      <c r="K168" s="11"/>
    </row>
    <row r="169" spans="1:11">
      <c r="A169" s="3" t="s">
        <v>1421</v>
      </c>
      <c r="B169" s="3" t="s">
        <v>732</v>
      </c>
      <c r="C169" s="3" t="s">
        <v>1422</v>
      </c>
      <c r="D169" s="3" t="s">
        <v>1423</v>
      </c>
      <c r="E169" s="3" t="b">
        <f>IF(ISNUMBER(MATCH($D169,ממונים!$G$2:$G$223,0)),TRUE,Flase)</f>
        <v>1</v>
      </c>
      <c r="F169" s="3" t="s">
        <v>1465</v>
      </c>
      <c r="G169" s="15">
        <v>0</v>
      </c>
      <c r="H169" s="15">
        <v>0</v>
      </c>
      <c r="I169" s="15">
        <v>0</v>
      </c>
      <c r="J169" s="10"/>
      <c r="K169" s="12"/>
    </row>
    <row r="170" spans="1:11">
      <c r="A170" s="3" t="s">
        <v>1427</v>
      </c>
      <c r="B170" s="3" t="s">
        <v>732</v>
      </c>
      <c r="C170" s="3" t="s">
        <v>1428</v>
      </c>
      <c r="D170" s="3" t="s">
        <v>1429</v>
      </c>
      <c r="E170" s="3" t="b">
        <f>IF(ISNUMBER(MATCH($D170,ממונים!$G$2:$G$223,0)),TRUE,Flase)</f>
        <v>1</v>
      </c>
      <c r="F170" s="3" t="s">
        <v>1468</v>
      </c>
      <c r="G170" s="7"/>
      <c r="H170" s="7"/>
      <c r="I170" s="7"/>
      <c r="J170" s="10"/>
      <c r="K170" s="12"/>
    </row>
    <row r="171" spans="1:11">
      <c r="A171" s="3" t="s">
        <v>1433</v>
      </c>
      <c r="B171" s="3" t="s">
        <v>732</v>
      </c>
      <c r="C171" s="3" t="s">
        <v>1434</v>
      </c>
      <c r="D171" s="3" t="s">
        <v>1435</v>
      </c>
      <c r="E171" s="3" t="b">
        <f>IF(ISNUMBER(MATCH($D171,ממונים!$G$2:$G$223,0)),TRUE,Flase)</f>
        <v>1</v>
      </c>
      <c r="F171" s="3" t="s">
        <v>1468</v>
      </c>
      <c r="G171" s="7"/>
      <c r="H171" s="7"/>
      <c r="I171" s="7"/>
      <c r="J171" s="10"/>
      <c r="K171" s="12"/>
    </row>
    <row r="172" spans="1:11">
      <c r="A172" s="2" t="s">
        <v>1167</v>
      </c>
      <c r="B172" s="2" t="s">
        <v>732</v>
      </c>
      <c r="C172" s="2" t="s">
        <v>1168</v>
      </c>
      <c r="D172" s="2" t="s">
        <v>1169</v>
      </c>
      <c r="E172" s="2" t="b">
        <f>IF(ISNUMBER(MATCH($D172,ממונים!$G$2:$G$223,0)),TRUE,Flase)</f>
        <v>1</v>
      </c>
      <c r="F172" s="2" t="s">
        <v>1468</v>
      </c>
      <c r="G172" s="7"/>
      <c r="H172" s="7"/>
      <c r="I172" s="7"/>
      <c r="J172" s="10"/>
      <c r="K172" s="11"/>
    </row>
    <row r="173" spans="1:11">
      <c r="A173" s="3" t="s">
        <v>1439</v>
      </c>
      <c r="B173" s="3" t="s">
        <v>732</v>
      </c>
      <c r="C173" s="3" t="s">
        <v>1440</v>
      </c>
      <c r="D173" s="3" t="s">
        <v>1441</v>
      </c>
      <c r="E173" s="3" t="b">
        <f>IF(ISNUMBER(MATCH($D173,ממונים!$G$2:$G$223,0)),TRUE,Flase)</f>
        <v>1</v>
      </c>
      <c r="F173" s="3" t="s">
        <v>1465</v>
      </c>
      <c r="G173" s="15">
        <v>0</v>
      </c>
      <c r="H173" s="15">
        <v>0</v>
      </c>
      <c r="I173" s="15">
        <v>0</v>
      </c>
      <c r="J173" s="10"/>
      <c r="K173" s="12"/>
    </row>
    <row r="174" spans="1:11">
      <c r="A174" s="2" t="s">
        <v>1179</v>
      </c>
      <c r="B174" s="2" t="s">
        <v>732</v>
      </c>
      <c r="C174" s="2" t="s">
        <v>1180</v>
      </c>
      <c r="D174" s="2"/>
      <c r="E174" s="2" t="e">
        <f>IF(ISNUMBER(MATCH($D174,ממונים!$G$2:$G$223,0)),TRUE,Flase)</f>
        <v>#NAME?</v>
      </c>
      <c r="F174" s="2" t="s">
        <v>1468</v>
      </c>
      <c r="G174" s="7"/>
      <c r="H174" s="7"/>
      <c r="I174" s="7"/>
      <c r="J174" s="10"/>
      <c r="K174" s="11"/>
    </row>
    <row r="175" spans="1:11">
      <c r="A175" s="3" t="s">
        <v>1181</v>
      </c>
      <c r="B175" s="3" t="s">
        <v>732</v>
      </c>
      <c r="C175" s="3" t="s">
        <v>1182</v>
      </c>
      <c r="D175" s="3"/>
      <c r="E175" s="3" t="e">
        <f>IF(ISNUMBER(MATCH($D175,ממונים!$G$2:$G$223,0)),TRUE,Flase)</f>
        <v>#NAME?</v>
      </c>
      <c r="F175" s="3" t="s">
        <v>1468</v>
      </c>
      <c r="G175" s="7"/>
      <c r="H175" s="7"/>
      <c r="I175" s="7"/>
      <c r="J175" s="10"/>
      <c r="K175" s="12"/>
    </row>
    <row r="176" spans="1:11">
      <c r="A176" s="2" t="s">
        <v>1195</v>
      </c>
      <c r="B176" s="2" t="s">
        <v>732</v>
      </c>
      <c r="C176" s="2" t="s">
        <v>1196</v>
      </c>
      <c r="D176" s="2" t="s">
        <v>1197</v>
      </c>
      <c r="E176" s="2" t="b">
        <f>IF(ISNUMBER(MATCH($D176,ממונים!$G$2:$G$223,0)),TRUE,Flase)</f>
        <v>1</v>
      </c>
      <c r="F176" s="2" t="s">
        <v>1465</v>
      </c>
      <c r="G176" s="15">
        <v>0</v>
      </c>
      <c r="H176" s="15">
        <v>0</v>
      </c>
      <c r="I176" s="15">
        <v>0</v>
      </c>
      <c r="J176" s="10"/>
      <c r="K176" s="11"/>
    </row>
    <row r="177" spans="1:11">
      <c r="A177" s="2" t="s">
        <v>1442</v>
      </c>
      <c r="B177" s="2" t="s">
        <v>732</v>
      </c>
      <c r="C177" s="2" t="s">
        <v>1443</v>
      </c>
      <c r="D177" s="2"/>
      <c r="E177" s="2" t="e">
        <f>IF(ISNUMBER(MATCH($D177,ממונים!$G$2:$G$223,0)),TRUE,Flase)</f>
        <v>#NAME?</v>
      </c>
      <c r="F177" s="2" t="s">
        <v>1468</v>
      </c>
      <c r="G177" s="7"/>
      <c r="H177" s="7"/>
      <c r="I177" s="7"/>
      <c r="J177" s="10"/>
      <c r="K177" s="11"/>
    </row>
    <row r="178" spans="1:11">
      <c r="A178" s="2" t="s">
        <v>1201</v>
      </c>
      <c r="B178" s="2" t="s">
        <v>732</v>
      </c>
      <c r="C178" s="2" t="s">
        <v>1202</v>
      </c>
      <c r="D178" s="2" t="s">
        <v>1203</v>
      </c>
      <c r="E178" s="2" t="b">
        <f>IF(ISNUMBER(MATCH($D178,ממונים!$G$2:$G$223,0)),TRUE,Flase)</f>
        <v>1</v>
      </c>
      <c r="F178" s="2" t="s">
        <v>1465</v>
      </c>
      <c r="G178" s="15">
        <v>0</v>
      </c>
      <c r="H178" s="15">
        <v>0</v>
      </c>
      <c r="I178" s="15">
        <v>0</v>
      </c>
      <c r="J178" s="10"/>
      <c r="K178" s="11"/>
    </row>
    <row r="179" spans="1:11">
      <c r="A179" s="2" t="s">
        <v>1447</v>
      </c>
      <c r="B179" s="2" t="s">
        <v>732</v>
      </c>
      <c r="C179" s="2" t="s">
        <v>1448</v>
      </c>
      <c r="D179" s="2" t="s">
        <v>1449</v>
      </c>
      <c r="E179" s="2" t="b">
        <f>IF(ISNUMBER(MATCH($D179,ממונים!$G$2:$G$223,0)),TRUE,Flase)</f>
        <v>1</v>
      </c>
      <c r="F179" s="2" t="s">
        <v>1468</v>
      </c>
      <c r="G179" s="7"/>
      <c r="H179" s="7"/>
      <c r="I179" s="7"/>
      <c r="J179" s="10"/>
      <c r="K179" s="11"/>
    </row>
    <row r="180" spans="1:11">
      <c r="A180" s="3" t="s">
        <v>1450</v>
      </c>
      <c r="B180" s="3" t="s">
        <v>732</v>
      </c>
      <c r="C180" s="3" t="s">
        <v>1451</v>
      </c>
      <c r="D180" s="3" t="s">
        <v>1452</v>
      </c>
      <c r="E180" s="3" t="b">
        <f>IF(ISNUMBER(MATCH($D180,ממונים!$G$2:$G$223,0)),TRUE,Flase)</f>
        <v>1</v>
      </c>
      <c r="F180" s="3" t="s">
        <v>1468</v>
      </c>
      <c r="G180" s="7"/>
      <c r="H180" s="7"/>
      <c r="I180" s="7"/>
      <c r="J180" s="10"/>
      <c r="K180" s="12"/>
    </row>
    <row r="181" spans="1:11">
      <c r="A181" s="3" t="s">
        <v>1210</v>
      </c>
      <c r="B181" s="3" t="s">
        <v>732</v>
      </c>
      <c r="C181" s="3" t="s">
        <v>1211</v>
      </c>
      <c r="D181" s="3"/>
      <c r="E181" s="3" t="e">
        <f>IF(ISNUMBER(MATCH($D181,ממונים!$G$2:$G$223,0)),TRUE,Flase)</f>
        <v>#NAME?</v>
      </c>
      <c r="F181" s="3" t="s">
        <v>1468</v>
      </c>
      <c r="G181" s="7"/>
      <c r="H181" s="7"/>
      <c r="I181" s="7"/>
      <c r="J181" s="10"/>
      <c r="K181" s="12"/>
    </row>
    <row r="182" spans="1:11">
      <c r="A182" s="2" t="s">
        <v>1218</v>
      </c>
      <c r="B182" s="2" t="s">
        <v>732</v>
      </c>
      <c r="C182" s="2" t="s">
        <v>1219</v>
      </c>
      <c r="D182" s="2" t="s">
        <v>1220</v>
      </c>
      <c r="E182" s="2" t="b">
        <f>IF(ISNUMBER(MATCH($D182,ממונים!$G$2:$G$223,0)),TRUE,Flase)</f>
        <v>1</v>
      </c>
      <c r="F182" s="2" t="s">
        <v>1468</v>
      </c>
      <c r="G182" s="7"/>
      <c r="H182" s="7"/>
      <c r="I182" s="7"/>
      <c r="J182" s="10"/>
      <c r="K182" s="11"/>
    </row>
    <row r="183" spans="1:11">
      <c r="A183" s="3" t="s">
        <v>1221</v>
      </c>
      <c r="B183" s="3" t="s">
        <v>732</v>
      </c>
      <c r="C183" s="3" t="s">
        <v>1222</v>
      </c>
      <c r="D183" s="3"/>
      <c r="E183" s="3" t="e">
        <f>IF(ISNUMBER(MATCH($D183,ממונים!$G$2:$G$223,0)),TRUE,Flase)</f>
        <v>#NAME?</v>
      </c>
      <c r="F183" s="3" t="s">
        <v>1468</v>
      </c>
      <c r="G183" s="7"/>
      <c r="H183" s="7"/>
      <c r="I183" s="7"/>
      <c r="J183" s="10"/>
      <c r="K183" s="12"/>
    </row>
    <row r="184" spans="1:11">
      <c r="A184" s="3" t="s">
        <v>1355</v>
      </c>
      <c r="B184" s="3" t="s">
        <v>732</v>
      </c>
      <c r="C184" s="3" t="s">
        <v>1356</v>
      </c>
      <c r="D184" s="3" t="s">
        <v>1357</v>
      </c>
      <c r="E184" s="3" t="b">
        <f>IF(ISNUMBER(MATCH($D184,ממונים!$G$2:$G$223,0)),TRUE,Flase)</f>
        <v>1</v>
      </c>
      <c r="F184" s="3" t="s">
        <v>1465</v>
      </c>
      <c r="G184" s="15">
        <v>0</v>
      </c>
      <c r="H184" s="15">
        <v>0</v>
      </c>
      <c r="I184" s="15">
        <v>0</v>
      </c>
      <c r="J184" s="10"/>
      <c r="K184" s="12"/>
    </row>
    <row r="185" spans="1:11">
      <c r="A185" s="3" t="s">
        <v>765</v>
      </c>
      <c r="B185" s="3" t="s">
        <v>732</v>
      </c>
      <c r="C185" s="3" t="s">
        <v>766</v>
      </c>
      <c r="D185" s="3" t="s">
        <v>767</v>
      </c>
      <c r="E185" s="3" t="b">
        <f>IF(ISNUMBER(MATCH($D185,ממונים!$G$2:$G$223,0)),TRUE,Flase)</f>
        <v>1</v>
      </c>
      <c r="F185" s="3" t="s">
        <v>1465</v>
      </c>
      <c r="G185" s="15">
        <v>0</v>
      </c>
      <c r="H185" s="15">
        <v>0</v>
      </c>
      <c r="I185" s="15">
        <v>0</v>
      </c>
      <c r="J185" s="10"/>
      <c r="K185" s="12"/>
    </row>
    <row r="186" spans="1:11">
      <c r="A186" s="2" t="s">
        <v>768</v>
      </c>
      <c r="B186" s="2" t="s">
        <v>732</v>
      </c>
      <c r="C186" s="2" t="s">
        <v>769</v>
      </c>
      <c r="D186" s="2" t="s">
        <v>770</v>
      </c>
      <c r="E186" s="2" t="b">
        <f>IF(ISNUMBER(MATCH($D186,ממונים!$G$2:$G$223,0)),TRUE,Flase)</f>
        <v>1</v>
      </c>
      <c r="F186" s="2" t="s">
        <v>1465</v>
      </c>
      <c r="G186" s="15">
        <v>0</v>
      </c>
      <c r="H186" s="15">
        <v>0</v>
      </c>
      <c r="I186" s="15">
        <v>0</v>
      </c>
      <c r="J186" s="10"/>
      <c r="K186" s="11"/>
    </row>
    <row r="187" spans="1:11">
      <c r="A187" s="3" t="s">
        <v>771</v>
      </c>
      <c r="B187" s="3" t="s">
        <v>732</v>
      </c>
      <c r="C187" s="3" t="s">
        <v>772</v>
      </c>
      <c r="D187" s="3" t="s">
        <v>773</v>
      </c>
      <c r="E187" s="3" t="b">
        <f>IF(ISNUMBER(MATCH($D187,ממונים!$G$2:$G$223,0)),TRUE,Flase)</f>
        <v>1</v>
      </c>
      <c r="F187" s="3" t="s">
        <v>1468</v>
      </c>
      <c r="G187" s="7"/>
      <c r="H187" s="7"/>
      <c r="I187" s="7"/>
      <c r="J187" s="10"/>
      <c r="K187" s="12"/>
    </row>
    <row r="188" spans="1:11">
      <c r="A188" s="2" t="s">
        <v>774</v>
      </c>
      <c r="B188" s="2" t="s">
        <v>732</v>
      </c>
      <c r="C188" s="2" t="s">
        <v>775</v>
      </c>
      <c r="D188" s="2" t="s">
        <v>776</v>
      </c>
      <c r="E188" s="2" t="b">
        <f>IF(ISNUMBER(MATCH($D188,ממונים!$G$2:$G$223,0)),TRUE,Flase)</f>
        <v>1</v>
      </c>
      <c r="F188" s="2" t="s">
        <v>1468</v>
      </c>
      <c r="G188" s="7"/>
      <c r="H188" s="7"/>
      <c r="I188" s="7"/>
      <c r="J188" s="10"/>
      <c r="K188" s="11"/>
    </row>
    <row r="189" spans="1:11">
      <c r="A189" s="3" t="s">
        <v>1232</v>
      </c>
      <c r="B189" s="3" t="s">
        <v>732</v>
      </c>
      <c r="C189" s="3" t="s">
        <v>1233</v>
      </c>
      <c r="D189" s="3" t="s">
        <v>1234</v>
      </c>
      <c r="E189" s="3" t="b">
        <f>IF(ISNUMBER(MATCH($D189,ממונים!$G$2:$G$223,0)),TRUE,Flase)</f>
        <v>1</v>
      </c>
      <c r="F189" s="3" t="s">
        <v>1465</v>
      </c>
      <c r="G189" s="15">
        <v>0</v>
      </c>
      <c r="H189" s="15">
        <v>0</v>
      </c>
      <c r="I189" s="15">
        <v>0</v>
      </c>
      <c r="J189" s="10"/>
      <c r="K189" s="12"/>
    </row>
    <row r="190" spans="1:11">
      <c r="A190" s="2" t="s">
        <v>1235</v>
      </c>
      <c r="B190" s="2" t="s">
        <v>732</v>
      </c>
      <c r="C190" s="2" t="s">
        <v>1236</v>
      </c>
      <c r="D190" s="2" t="s">
        <v>1237</v>
      </c>
      <c r="E190" s="2" t="b">
        <f>IF(ISNUMBER(MATCH($D190,ממונים!$G$2:$G$223,0)),TRUE,Flase)</f>
        <v>1</v>
      </c>
      <c r="F190" s="2" t="s">
        <v>1468</v>
      </c>
      <c r="G190" s="7"/>
      <c r="H190" s="7"/>
      <c r="I190" s="7"/>
      <c r="J190" s="10"/>
      <c r="K190" s="11"/>
    </row>
    <row r="191" spans="1:11">
      <c r="A191" s="2" t="s">
        <v>1241</v>
      </c>
      <c r="B191" s="2" t="s">
        <v>732</v>
      </c>
      <c r="C191" s="2" t="s">
        <v>1242</v>
      </c>
      <c r="D191" s="2" t="s">
        <v>1243</v>
      </c>
      <c r="E191" s="2" t="b">
        <f>IF(ISNUMBER(MATCH($D191,ממונים!$G$2:$G$223,0)),TRUE,Flase)</f>
        <v>1</v>
      </c>
      <c r="F191" s="2" t="s">
        <v>1468</v>
      </c>
      <c r="G191" s="7"/>
      <c r="H191" s="7"/>
      <c r="I191" s="7"/>
      <c r="J191" s="10"/>
      <c r="K191" s="11"/>
    </row>
    <row r="192" spans="1:11" ht="45">
      <c r="A192" s="18" t="s">
        <v>753</v>
      </c>
      <c r="B192" s="3" t="s">
        <v>732</v>
      </c>
      <c r="C192" s="18" t="s">
        <v>754</v>
      </c>
      <c r="D192" s="18" t="s">
        <v>755</v>
      </c>
      <c r="E192" s="18" t="b">
        <f>IF(ISNUMBER(MATCH($D192,ממונים!$G$2:$G$223,0)),TRUE,Flase)</f>
        <v>1</v>
      </c>
      <c r="F192" s="18" t="s">
        <v>1467</v>
      </c>
      <c r="G192" s="21">
        <v>2087943.88</v>
      </c>
      <c r="H192" s="21">
        <v>519000</v>
      </c>
      <c r="I192" s="21">
        <v>474200</v>
      </c>
      <c r="J192" s="10" t="s">
        <v>1553</v>
      </c>
      <c r="K192" s="12" t="s">
        <v>1554</v>
      </c>
    </row>
    <row r="193" spans="1:11">
      <c r="A193" s="2" t="s">
        <v>797</v>
      </c>
      <c r="B193" s="2" t="s">
        <v>732</v>
      </c>
      <c r="C193" s="2" t="s">
        <v>798</v>
      </c>
      <c r="D193" s="4" t="s">
        <v>1466</v>
      </c>
      <c r="E193" s="2" t="b">
        <f>IF(ISNUMBER(MATCH($D193,ממונים!$G$2:$G$223,0)),TRUE,Flase)</f>
        <v>1</v>
      </c>
      <c r="F193" s="2" t="s">
        <v>1465</v>
      </c>
      <c r="G193" s="15">
        <v>0</v>
      </c>
      <c r="H193" s="15">
        <v>0</v>
      </c>
      <c r="I193" s="15">
        <v>0</v>
      </c>
      <c r="J193" s="10"/>
      <c r="K193" s="11"/>
    </row>
    <row r="194" spans="1:11">
      <c r="A194" s="2" t="s">
        <v>1247</v>
      </c>
      <c r="B194" s="2" t="s">
        <v>732</v>
      </c>
      <c r="C194" s="2" t="s">
        <v>1248</v>
      </c>
      <c r="D194" s="2"/>
      <c r="E194" s="2" t="e">
        <f>IF(ISNUMBER(MATCH($D194,ממונים!$G$2:$G$223,0)),TRUE,Flase)</f>
        <v>#NAME?</v>
      </c>
      <c r="F194" s="2" t="s">
        <v>1468</v>
      </c>
      <c r="G194" s="7"/>
      <c r="H194" s="7"/>
      <c r="I194" s="7"/>
      <c r="J194" s="10"/>
      <c r="K194" s="11"/>
    </row>
    <row r="195" spans="1:11">
      <c r="A195" s="18" t="s">
        <v>802</v>
      </c>
      <c r="B195" s="2" t="s">
        <v>732</v>
      </c>
      <c r="C195" s="18" t="s">
        <v>803</v>
      </c>
      <c r="D195" s="18" t="s">
        <v>804</v>
      </c>
      <c r="E195" s="18" t="b">
        <f>IF(ISNUMBER(MATCH($D195,ממונים!$G$2:$G$223,0)),TRUE,Flase)</f>
        <v>1</v>
      </c>
      <c r="F195" s="18" t="s">
        <v>1467</v>
      </c>
      <c r="G195" s="21">
        <v>28266834.333333332</v>
      </c>
      <c r="H195" s="21">
        <v>9115372.333333334</v>
      </c>
      <c r="I195" s="21">
        <f>2889235.33333333+7938700</f>
        <v>10827935.33333333</v>
      </c>
      <c r="J195" s="10" t="s">
        <v>1545</v>
      </c>
      <c r="K195" s="11" t="s">
        <v>1546</v>
      </c>
    </row>
    <row r="196" spans="1:11">
      <c r="A196" s="2" t="s">
        <v>823</v>
      </c>
      <c r="B196" s="2" t="s">
        <v>732</v>
      </c>
      <c r="C196" s="2" t="s">
        <v>824</v>
      </c>
      <c r="D196" s="2" t="s">
        <v>825</v>
      </c>
      <c r="E196" s="2" t="b">
        <f>IF(ISNUMBER(MATCH($D196,ממונים!$G$2:$G$223,0)),TRUE,Flase)</f>
        <v>1</v>
      </c>
      <c r="F196" s="2" t="s">
        <v>1468</v>
      </c>
      <c r="G196" s="7"/>
      <c r="H196" s="7"/>
      <c r="I196" s="7"/>
      <c r="J196" s="10"/>
      <c r="K196" s="11"/>
    </row>
    <row r="197" spans="1:11" ht="30">
      <c r="A197" s="18" t="s">
        <v>826</v>
      </c>
      <c r="B197" s="3" t="s">
        <v>732</v>
      </c>
      <c r="C197" s="18" t="s">
        <v>827</v>
      </c>
      <c r="D197" s="18" t="s">
        <v>828</v>
      </c>
      <c r="E197" s="18" t="b">
        <f>IF(ISNUMBER(MATCH($D197,ממונים!$G$2:$G$223,0)),TRUE,Flase)</f>
        <v>1</v>
      </c>
      <c r="F197" s="18" t="s">
        <v>1467</v>
      </c>
      <c r="G197" s="15">
        <v>0</v>
      </c>
      <c r="H197" s="15">
        <v>0</v>
      </c>
      <c r="I197" s="8">
        <v>125000</v>
      </c>
      <c r="J197" s="13" t="s">
        <v>1476</v>
      </c>
      <c r="K197" s="12" t="s">
        <v>1477</v>
      </c>
    </row>
    <row r="198" spans="1:11">
      <c r="A198" s="2" t="s">
        <v>1258</v>
      </c>
      <c r="B198" s="2" t="s">
        <v>732</v>
      </c>
      <c r="C198" s="2" t="s">
        <v>1259</v>
      </c>
      <c r="D198" s="2" t="s">
        <v>1260</v>
      </c>
      <c r="E198" s="2" t="b">
        <f>IF(ISNUMBER(MATCH($D198,ממונים!$G$2:$G$223,0)),TRUE,Flase)</f>
        <v>1</v>
      </c>
      <c r="F198" s="2" t="s">
        <v>1465</v>
      </c>
      <c r="G198" s="15">
        <v>0</v>
      </c>
      <c r="H198" s="15">
        <v>0</v>
      </c>
      <c r="I198" s="15">
        <v>0</v>
      </c>
      <c r="J198" s="10"/>
      <c r="K198" s="11"/>
    </row>
    <row r="199" spans="1:11">
      <c r="A199" s="2" t="s">
        <v>829</v>
      </c>
      <c r="B199" s="2" t="s">
        <v>732</v>
      </c>
      <c r="C199" s="2" t="s">
        <v>830</v>
      </c>
      <c r="D199" s="2" t="s">
        <v>831</v>
      </c>
      <c r="E199" s="2" t="b">
        <f>IF(ISNUMBER(MATCH($D199,ממונים!$G$2:$G$223,0)),TRUE,Flase)</f>
        <v>1</v>
      </c>
      <c r="F199" s="2" t="s">
        <v>1465</v>
      </c>
      <c r="G199" s="15">
        <v>0</v>
      </c>
      <c r="H199" s="15">
        <v>0</v>
      </c>
      <c r="I199" s="15">
        <v>0</v>
      </c>
      <c r="J199" s="10"/>
      <c r="K199" s="11"/>
    </row>
    <row r="200" spans="1:11" ht="30">
      <c r="A200" s="18" t="s">
        <v>1267</v>
      </c>
      <c r="B200" s="3" t="s">
        <v>732</v>
      </c>
      <c r="C200" s="18" t="s">
        <v>1268</v>
      </c>
      <c r="D200" s="18" t="s">
        <v>1269</v>
      </c>
      <c r="E200" s="18" t="b">
        <f>IF(ISNUMBER(MATCH($D200,ממונים!$G$2:$G$223,0)),TRUE,Flase)</f>
        <v>1</v>
      </c>
      <c r="F200" s="18" t="s">
        <v>1467</v>
      </c>
      <c r="G200" s="7"/>
      <c r="H200" s="7"/>
      <c r="I200" s="7">
        <f>1000000*3.8</f>
        <v>3800000</v>
      </c>
      <c r="J200" s="10" t="s">
        <v>1551</v>
      </c>
      <c r="K200" s="12" t="s">
        <v>1552</v>
      </c>
    </row>
    <row r="201" spans="1:11">
      <c r="A201" s="2" t="s">
        <v>1270</v>
      </c>
      <c r="B201" s="2" t="s">
        <v>732</v>
      </c>
      <c r="C201" s="2" t="s">
        <v>1271</v>
      </c>
      <c r="D201" s="2" t="s">
        <v>1272</v>
      </c>
      <c r="E201" s="2" t="b">
        <f>IF(ISNUMBER(MATCH($D201,ממונים!$G$2:$G$223,0)),TRUE,Flase)</f>
        <v>1</v>
      </c>
      <c r="F201" s="2" t="s">
        <v>1465</v>
      </c>
      <c r="G201" s="15">
        <v>0</v>
      </c>
      <c r="H201" s="15">
        <v>0</v>
      </c>
      <c r="I201" s="15">
        <v>0</v>
      </c>
      <c r="J201" s="10"/>
      <c r="K201" s="11"/>
    </row>
    <row r="202" spans="1:11">
      <c r="A202" s="3" t="s">
        <v>1273</v>
      </c>
      <c r="B202" s="3" t="s">
        <v>732</v>
      </c>
      <c r="C202" s="3" t="s">
        <v>1274</v>
      </c>
      <c r="D202" s="3" t="s">
        <v>1275</v>
      </c>
      <c r="E202" s="3" t="b">
        <f>IF(ISNUMBER(MATCH($D202,ממונים!$G$2:$G$223,0)),TRUE,Flase)</f>
        <v>1</v>
      </c>
      <c r="F202" s="3" t="s">
        <v>1465</v>
      </c>
      <c r="G202" s="15">
        <v>0</v>
      </c>
      <c r="H202" s="15">
        <v>0</v>
      </c>
      <c r="I202" s="15">
        <v>0</v>
      </c>
      <c r="J202" s="10"/>
      <c r="K202" s="12"/>
    </row>
    <row r="203" spans="1:11" ht="45">
      <c r="A203" s="18" t="s">
        <v>882</v>
      </c>
      <c r="B203" s="2" t="s">
        <v>732</v>
      </c>
      <c r="C203" s="18" t="s">
        <v>883</v>
      </c>
      <c r="D203" s="18" t="s">
        <v>884</v>
      </c>
      <c r="E203" s="18" t="b">
        <f>IF(ISNUMBER(MATCH($D203,ממונים!$G$2:$G$223,0)),TRUE,Flase)</f>
        <v>1</v>
      </c>
      <c r="F203" s="18" t="s">
        <v>1467</v>
      </c>
      <c r="G203" s="15">
        <v>0</v>
      </c>
      <c r="H203" s="15">
        <v>0</v>
      </c>
      <c r="I203" s="15">
        <f>113400+281300+14930</f>
        <v>409630</v>
      </c>
      <c r="J203" s="10" t="s">
        <v>1504</v>
      </c>
      <c r="K203" s="11" t="s">
        <v>1505</v>
      </c>
    </row>
    <row r="204" spans="1:11">
      <c r="A204" s="3" t="s">
        <v>1295</v>
      </c>
      <c r="B204" s="3" t="s">
        <v>732</v>
      </c>
      <c r="C204" s="3" t="s">
        <v>1296</v>
      </c>
      <c r="D204" s="3" t="s">
        <v>1297</v>
      </c>
      <c r="E204" s="3" t="b">
        <f>IF(ISNUMBER(MATCH($D204,ממונים!$G$2:$G$223,0)),TRUE,Flase)</f>
        <v>1</v>
      </c>
      <c r="F204" s="3" t="s">
        <v>1465</v>
      </c>
      <c r="G204" s="15">
        <v>0</v>
      </c>
      <c r="H204" s="15">
        <v>0</v>
      </c>
      <c r="I204" s="15">
        <v>0</v>
      </c>
      <c r="J204" s="10"/>
      <c r="K204" s="12"/>
    </row>
    <row r="205" spans="1:11" ht="60">
      <c r="A205" s="18" t="s">
        <v>1301</v>
      </c>
      <c r="B205" s="3" t="s">
        <v>732</v>
      </c>
      <c r="C205" s="18" t="s">
        <v>1302</v>
      </c>
      <c r="D205" s="18" t="s">
        <v>1303</v>
      </c>
      <c r="E205" s="18" t="b">
        <f>IF(ISNUMBER(MATCH($D205,ממונים!$G$2:$G$223,0)),TRUE,Flase)</f>
        <v>1</v>
      </c>
      <c r="F205" s="18" t="s">
        <v>1467</v>
      </c>
      <c r="G205" s="15">
        <v>0</v>
      </c>
      <c r="H205" s="15">
        <v>0</v>
      </c>
      <c r="I205" s="15">
        <f>380000+25000</f>
        <v>405000</v>
      </c>
      <c r="J205" s="10" t="s">
        <v>1498</v>
      </c>
      <c r="K205" s="12" t="s">
        <v>1499</v>
      </c>
    </row>
    <row r="206" spans="1:11">
      <c r="A206" s="18" t="s">
        <v>913</v>
      </c>
      <c r="B206" s="3" t="s">
        <v>732</v>
      </c>
      <c r="C206" s="18" t="s">
        <v>914</v>
      </c>
      <c r="D206" s="18" t="s">
        <v>915</v>
      </c>
      <c r="E206" s="18" t="b">
        <f>IF(ISNUMBER(MATCH($D206,ממונים!$G$2:$G$223,0)),TRUE,Flase)</f>
        <v>1</v>
      </c>
      <c r="F206" s="18" t="s">
        <v>1467</v>
      </c>
      <c r="G206" s="20">
        <v>20000</v>
      </c>
      <c r="H206" s="20">
        <v>20000</v>
      </c>
      <c r="I206" s="20">
        <v>20000</v>
      </c>
      <c r="J206" s="10" t="s">
        <v>1536</v>
      </c>
      <c r="K206" s="12" t="s">
        <v>1537</v>
      </c>
    </row>
    <row r="207" spans="1:11">
      <c r="A207" s="2" t="s">
        <v>916</v>
      </c>
      <c r="B207" s="2" t="s">
        <v>732</v>
      </c>
      <c r="C207" s="2" t="s">
        <v>917</v>
      </c>
      <c r="D207" s="2" t="s">
        <v>918</v>
      </c>
      <c r="E207" s="2" t="b">
        <f>IF(ISNUMBER(MATCH($D207,ממונים!$G$2:$G$223,0)),TRUE,Flase)</f>
        <v>1</v>
      </c>
      <c r="F207" s="2" t="s">
        <v>1470</v>
      </c>
      <c r="G207" s="15">
        <v>0</v>
      </c>
      <c r="H207" s="15">
        <v>0</v>
      </c>
      <c r="I207" s="15">
        <v>0</v>
      </c>
      <c r="J207" s="10"/>
      <c r="K207" s="11"/>
    </row>
    <row r="208" spans="1:11">
      <c r="A208" s="3" t="s">
        <v>1313</v>
      </c>
      <c r="B208" s="3" t="s">
        <v>732</v>
      </c>
      <c r="C208" s="3" t="s">
        <v>1314</v>
      </c>
      <c r="D208" s="3" t="s">
        <v>1315</v>
      </c>
      <c r="E208" s="3" t="b">
        <f>IF(ISNUMBER(MATCH($D208,ממונים!$G$2:$G$223,0)),TRUE,Flase)</f>
        <v>1</v>
      </c>
      <c r="F208" s="3" t="s">
        <v>1470</v>
      </c>
      <c r="G208" s="15">
        <v>0</v>
      </c>
      <c r="H208" s="15">
        <v>0</v>
      </c>
      <c r="I208" s="15">
        <v>0</v>
      </c>
      <c r="J208" s="10"/>
      <c r="K208" s="12"/>
    </row>
    <row r="209" spans="1:11">
      <c r="A209" s="2" t="s">
        <v>933</v>
      </c>
      <c r="B209" s="2" t="s">
        <v>732</v>
      </c>
      <c r="C209" s="2" t="s">
        <v>934</v>
      </c>
      <c r="D209" s="2" t="s">
        <v>935</v>
      </c>
      <c r="E209" s="2" t="b">
        <f>IF(ISNUMBER(MATCH($D209,ממונים!$G$2:$G$223,0)),TRUE,Flase)</f>
        <v>1</v>
      </c>
      <c r="F209" s="2" t="s">
        <v>1468</v>
      </c>
      <c r="G209" s="7"/>
      <c r="H209" s="7"/>
      <c r="I209" s="7"/>
      <c r="J209" s="10"/>
      <c r="K209" s="11"/>
    </row>
    <row r="210" spans="1:11">
      <c r="A210" s="3" t="s">
        <v>942</v>
      </c>
      <c r="B210" s="3" t="s">
        <v>732</v>
      </c>
      <c r="C210" s="3" t="s">
        <v>943</v>
      </c>
      <c r="D210" s="3" t="s">
        <v>944</v>
      </c>
      <c r="E210" s="3" t="b">
        <f>IF(ISNUMBER(MATCH($D210,ממונים!$G$2:$G$223,0)),TRUE,Flase)</f>
        <v>1</v>
      </c>
      <c r="F210" s="3" t="s">
        <v>1468</v>
      </c>
      <c r="G210" s="7"/>
      <c r="H210" s="7"/>
      <c r="I210" s="7"/>
      <c r="J210" s="10"/>
      <c r="K210" s="12"/>
    </row>
    <row r="211" spans="1:11">
      <c r="A211" s="2" t="s">
        <v>945</v>
      </c>
      <c r="B211" s="2" t="s">
        <v>732</v>
      </c>
      <c r="C211" s="2" t="s">
        <v>946</v>
      </c>
      <c r="D211" s="2"/>
      <c r="E211" s="2" t="e">
        <f>IF(ISNUMBER(MATCH($D211,ממונים!$G$2:$G$223,0)),TRUE,Flase)</f>
        <v>#NAME?</v>
      </c>
      <c r="F211" s="2" t="s">
        <v>1468</v>
      </c>
      <c r="G211" s="7"/>
      <c r="H211" s="7"/>
      <c r="I211" s="7"/>
      <c r="J211" s="10"/>
      <c r="K211" s="11"/>
    </row>
    <row r="212" spans="1:11">
      <c r="A212" s="3" t="s">
        <v>1319</v>
      </c>
      <c r="B212" s="3" t="s">
        <v>732</v>
      </c>
      <c r="C212" s="3" t="s">
        <v>1320</v>
      </c>
      <c r="D212" s="3" t="s">
        <v>1321</v>
      </c>
      <c r="E212" s="3" t="b">
        <f>IF(ISNUMBER(MATCH($D212,ממונים!$G$2:$G$223,0)),TRUE,Flase)</f>
        <v>1</v>
      </c>
      <c r="F212" s="3" t="s">
        <v>1468</v>
      </c>
      <c r="G212" s="7"/>
      <c r="H212" s="7"/>
      <c r="I212" s="7"/>
      <c r="J212" s="10"/>
      <c r="K212" s="12"/>
    </row>
    <row r="213" spans="1:11">
      <c r="A213" s="3" t="s">
        <v>947</v>
      </c>
      <c r="B213" s="3" t="s">
        <v>732</v>
      </c>
      <c r="C213" s="3" t="s">
        <v>948</v>
      </c>
      <c r="D213" s="3" t="s">
        <v>949</v>
      </c>
      <c r="E213" s="3" t="b">
        <f>IF(ISNUMBER(MATCH($D213,ממונים!$G$2:$G$223,0)),TRUE,Flase)</f>
        <v>1</v>
      </c>
      <c r="F213" s="3" t="s">
        <v>1465</v>
      </c>
      <c r="G213" s="15">
        <v>0</v>
      </c>
      <c r="H213" s="15">
        <v>0</v>
      </c>
      <c r="I213" s="15">
        <v>0</v>
      </c>
      <c r="J213" s="10"/>
      <c r="K213" s="12"/>
    </row>
    <row r="214" spans="1:11">
      <c r="A214" s="3" t="s">
        <v>952</v>
      </c>
      <c r="B214" s="3" t="s">
        <v>732</v>
      </c>
      <c r="C214" s="3" t="s">
        <v>953</v>
      </c>
      <c r="D214" s="3" t="s">
        <v>954</v>
      </c>
      <c r="E214" s="3" t="b">
        <f>IF(ISNUMBER(MATCH($D214,ממונים!$G$2:$G$223,0)),TRUE,Flase)</f>
        <v>1</v>
      </c>
      <c r="F214" s="3" t="s">
        <v>1468</v>
      </c>
      <c r="G214" s="7"/>
      <c r="H214" s="7"/>
      <c r="I214" s="7"/>
      <c r="J214" s="10"/>
      <c r="K214" s="12"/>
    </row>
    <row r="215" spans="1:11">
      <c r="A215" s="2" t="s">
        <v>955</v>
      </c>
      <c r="B215" s="2" t="s">
        <v>732</v>
      </c>
      <c r="C215" s="2" t="s">
        <v>956</v>
      </c>
      <c r="D215" s="2" t="s">
        <v>957</v>
      </c>
      <c r="E215" s="2" t="b">
        <f>IF(ISNUMBER(MATCH($D215,ממונים!$G$2:$G$223,0)),TRUE,Flase)</f>
        <v>1</v>
      </c>
      <c r="F215" s="2" t="s">
        <v>1465</v>
      </c>
      <c r="G215" s="15">
        <v>0</v>
      </c>
      <c r="H215" s="15">
        <v>0</v>
      </c>
      <c r="I215" s="15">
        <v>0</v>
      </c>
      <c r="J215" s="10"/>
      <c r="K215" s="11"/>
    </row>
    <row r="216" spans="1:11">
      <c r="A216" s="18" t="s">
        <v>731</v>
      </c>
      <c r="B216" s="2" t="s">
        <v>732</v>
      </c>
      <c r="C216" s="18" t="s">
        <v>733</v>
      </c>
      <c r="D216" s="18" t="s">
        <v>734</v>
      </c>
      <c r="E216" s="19" t="b">
        <f>IF(ISNUMBER(MATCH($D216,ממונים!$G$2:$G$223,0)),TRUE,Flase)</f>
        <v>1</v>
      </c>
      <c r="F216" s="18" t="s">
        <v>1467</v>
      </c>
      <c r="G216" s="26">
        <v>200000</v>
      </c>
      <c r="H216" s="26">
        <v>200000</v>
      </c>
      <c r="I216" s="26">
        <v>200000</v>
      </c>
      <c r="J216" s="10" t="s">
        <v>1493</v>
      </c>
      <c r="K216" s="17" t="s">
        <v>1494</v>
      </c>
    </row>
    <row r="217" spans="1:11">
      <c r="A217" s="3" t="s">
        <v>964</v>
      </c>
      <c r="B217" s="3" t="s">
        <v>732</v>
      </c>
      <c r="C217" s="3" t="s">
        <v>965</v>
      </c>
      <c r="D217" s="3" t="s">
        <v>966</v>
      </c>
      <c r="E217" s="3" t="b">
        <f>IF(ISNUMBER(MATCH($D217,ממונים!$G$2:$G$223,0)),TRUE,Flase)</f>
        <v>1</v>
      </c>
      <c r="F217" s="3" t="s">
        <v>1468</v>
      </c>
      <c r="G217" s="7"/>
      <c r="H217" s="7"/>
      <c r="I217" s="7"/>
      <c r="J217" s="10"/>
      <c r="K217" s="12"/>
    </row>
    <row r="218" spans="1:11">
      <c r="A218" s="3" t="s">
        <v>988</v>
      </c>
      <c r="B218" s="3" t="s">
        <v>732</v>
      </c>
      <c r="C218" s="3" t="s">
        <v>989</v>
      </c>
      <c r="D218" s="3" t="s">
        <v>990</v>
      </c>
      <c r="E218" s="3" t="b">
        <f>IF(ISNUMBER(MATCH($D218,ממונים!$G$2:$G$223,0)),TRUE,Flase)</f>
        <v>1</v>
      </c>
      <c r="F218" s="3" t="s">
        <v>1467</v>
      </c>
      <c r="G218" s="15">
        <v>0</v>
      </c>
      <c r="H218" s="26">
        <v>1537000</v>
      </c>
      <c r="I218" s="15">
        <v>0</v>
      </c>
      <c r="J218" s="10" t="s">
        <v>1582</v>
      </c>
      <c r="K218" s="12"/>
    </row>
    <row r="219" spans="1:11">
      <c r="A219" s="2" t="s">
        <v>991</v>
      </c>
      <c r="B219" s="2" t="s">
        <v>732</v>
      </c>
      <c r="C219" s="2" t="s">
        <v>992</v>
      </c>
      <c r="D219" s="2"/>
      <c r="E219" s="2" t="e">
        <f>IF(ISNUMBER(MATCH($D219,ממונים!$G$2:$G$223,0)),TRUE,Flase)</f>
        <v>#NAME?</v>
      </c>
      <c r="F219" s="2" t="s">
        <v>1468</v>
      </c>
      <c r="G219" s="7"/>
      <c r="H219" s="7"/>
      <c r="I219" s="7"/>
      <c r="J219" s="10"/>
      <c r="K219" s="11"/>
    </row>
    <row r="220" spans="1:11">
      <c r="A220" s="3" t="s">
        <v>998</v>
      </c>
      <c r="B220" s="3" t="s">
        <v>732</v>
      </c>
      <c r="C220" s="3" t="s">
        <v>999</v>
      </c>
      <c r="D220" s="3" t="s">
        <v>1000</v>
      </c>
      <c r="E220" s="3" t="b">
        <f>IF(ISNUMBER(MATCH($D220,ממונים!$G$2:$G$223,0)),TRUE,Flase)</f>
        <v>1</v>
      </c>
      <c r="F220" s="3" t="s">
        <v>1468</v>
      </c>
      <c r="G220" s="7"/>
      <c r="H220" s="7"/>
      <c r="I220" s="7"/>
      <c r="J220" s="10"/>
      <c r="K220" s="12"/>
    </row>
    <row r="221" spans="1:11">
      <c r="A221" s="3" t="s">
        <v>1004</v>
      </c>
      <c r="B221" s="3" t="s">
        <v>732</v>
      </c>
      <c r="C221" s="3" t="s">
        <v>1005</v>
      </c>
      <c r="D221" s="3" t="s">
        <v>1006</v>
      </c>
      <c r="E221" s="3" t="b">
        <f>IF(ISNUMBER(MATCH($D221,ממונים!$G$2:$G$223,0)),TRUE,Flase)</f>
        <v>1</v>
      </c>
      <c r="F221" s="3" t="s">
        <v>1468</v>
      </c>
      <c r="G221" s="7"/>
      <c r="H221" s="7"/>
      <c r="I221" s="7"/>
      <c r="J221" s="10"/>
      <c r="K221" s="12"/>
    </row>
    <row r="222" spans="1:11">
      <c r="A222" s="2" t="s">
        <v>1022</v>
      </c>
      <c r="B222" s="2" t="s">
        <v>732</v>
      </c>
      <c r="C222" s="2" t="s">
        <v>1023</v>
      </c>
      <c r="D222" s="2" t="s">
        <v>1024</v>
      </c>
      <c r="E222" s="2" t="b">
        <f>IF(ISNUMBER(MATCH($D222,ממונים!$G$2:$G$223,0)),TRUE,Flase)</f>
        <v>1</v>
      </c>
      <c r="F222" s="2" t="s">
        <v>1468</v>
      </c>
      <c r="G222" s="7"/>
      <c r="H222" s="7"/>
      <c r="I222" s="7"/>
      <c r="J222" s="10"/>
      <c r="K222" s="11"/>
    </row>
    <row r="223" spans="1:11">
      <c r="A223" s="18" t="s">
        <v>1025</v>
      </c>
      <c r="B223" s="3" t="s">
        <v>732</v>
      </c>
      <c r="C223" s="18" t="s">
        <v>1026</v>
      </c>
      <c r="D223" s="18" t="s">
        <v>1027</v>
      </c>
      <c r="E223" s="18" t="b">
        <f>IF(ISNUMBER(MATCH($D223,ממונים!$G$2:$G$223,0)),TRUE,Flase)</f>
        <v>1</v>
      </c>
      <c r="F223" s="18" t="s">
        <v>1467</v>
      </c>
      <c r="G223" s="7" t="s">
        <v>1526</v>
      </c>
      <c r="H223" s="7" t="s">
        <v>1526</v>
      </c>
      <c r="I223" s="20">
        <v>0</v>
      </c>
      <c r="J223" s="10" t="s">
        <v>1527</v>
      </c>
      <c r="K223" s="12" t="s">
        <v>1528</v>
      </c>
    </row>
    <row r="224" spans="1:11">
      <c r="A224" s="2" t="s">
        <v>1104</v>
      </c>
      <c r="B224" s="2" t="s">
        <v>732</v>
      </c>
      <c r="C224" s="2" t="s">
        <v>1105</v>
      </c>
      <c r="D224" s="2" t="s">
        <v>1106</v>
      </c>
      <c r="E224" s="2" t="b">
        <f>IF(ISNUMBER(MATCH($D224,ממונים!$G$2:$G$223,0)),TRUE,Flase)</f>
        <v>1</v>
      </c>
      <c r="F224" s="2" t="s">
        <v>1465</v>
      </c>
      <c r="G224" s="15">
        <v>0</v>
      </c>
      <c r="H224" s="15">
        <v>0</v>
      </c>
      <c r="I224" s="15">
        <v>0</v>
      </c>
      <c r="J224" s="10"/>
      <c r="K224" s="11"/>
    </row>
    <row r="225" spans="1:11">
      <c r="A225" s="3" t="s">
        <v>1048</v>
      </c>
      <c r="B225" s="3" t="s">
        <v>732</v>
      </c>
      <c r="C225" s="3" t="s">
        <v>1049</v>
      </c>
      <c r="D225" s="3" t="s">
        <v>1050</v>
      </c>
      <c r="E225" s="3" t="b">
        <f>IF(ISNUMBER(MATCH($D225,ממונים!$G$2:$G$223,0)),TRUE,Flase)</f>
        <v>1</v>
      </c>
      <c r="F225" s="3" t="s">
        <v>1468</v>
      </c>
      <c r="G225" s="7"/>
      <c r="H225" s="7"/>
      <c r="I225" s="7"/>
      <c r="J225" s="10"/>
      <c r="K225" s="12"/>
    </row>
    <row r="226" spans="1:11">
      <c r="A226" s="18" t="s">
        <v>1376</v>
      </c>
      <c r="B226" s="2" t="s">
        <v>732</v>
      </c>
      <c r="C226" s="18" t="s">
        <v>1377</v>
      </c>
      <c r="D226" s="18" t="s">
        <v>1378</v>
      </c>
      <c r="E226" s="18" t="b">
        <f>IF(ISNUMBER(MATCH($D226,ממונים!$G$2:$G$223,0)),TRUE,Flase)</f>
        <v>1</v>
      </c>
      <c r="F226" s="18" t="s">
        <v>1465</v>
      </c>
      <c r="G226" s="15">
        <v>0</v>
      </c>
      <c r="H226" s="15">
        <v>0</v>
      </c>
      <c r="I226" s="15">
        <v>0</v>
      </c>
      <c r="J226" s="10"/>
      <c r="K226" s="11"/>
    </row>
    <row r="227" spans="1:11">
      <c r="A227" s="2" t="s">
        <v>1068</v>
      </c>
      <c r="B227" s="2" t="s">
        <v>732</v>
      </c>
      <c r="C227" s="2" t="s">
        <v>1069</v>
      </c>
      <c r="D227" s="2" t="s">
        <v>1070</v>
      </c>
      <c r="E227" s="2" t="b">
        <f>IF(ISNUMBER(MATCH($D227,ממונים!$G$2:$G$223,0)),TRUE,Flase)</f>
        <v>1</v>
      </c>
      <c r="F227" s="2" t="s">
        <v>1468</v>
      </c>
      <c r="G227" s="7"/>
      <c r="H227" s="7"/>
      <c r="I227" s="7"/>
      <c r="J227" s="10"/>
      <c r="K227" s="11"/>
    </row>
    <row r="228" spans="1:11">
      <c r="A228" s="2" t="s">
        <v>1074</v>
      </c>
      <c r="B228" s="2" t="s">
        <v>732</v>
      </c>
      <c r="C228" s="2" t="s">
        <v>1075</v>
      </c>
      <c r="D228" s="2" t="s">
        <v>1076</v>
      </c>
      <c r="E228" s="2" t="b">
        <f>IF(ISNUMBER(MATCH($D228,ממונים!$G$2:$G$223,0)),TRUE,Flase)</f>
        <v>1</v>
      </c>
      <c r="F228" s="2" t="s">
        <v>1465</v>
      </c>
      <c r="G228" s="15">
        <v>0</v>
      </c>
      <c r="H228" s="15">
        <v>0</v>
      </c>
      <c r="I228" s="15">
        <v>0</v>
      </c>
      <c r="J228" s="10"/>
      <c r="K228" s="11"/>
    </row>
    <row r="229" spans="1:11">
      <c r="A229" s="3" t="s">
        <v>1077</v>
      </c>
      <c r="B229" s="3" t="s">
        <v>732</v>
      </c>
      <c r="C229" s="3" t="s">
        <v>1078</v>
      </c>
      <c r="D229" s="3" t="s">
        <v>1079</v>
      </c>
      <c r="E229" s="3" t="b">
        <f>IF(ISNUMBER(MATCH($D229,ממונים!$G$2:$G$223,0)),TRUE,Flase)</f>
        <v>1</v>
      </c>
      <c r="F229" s="3" t="s">
        <v>1465</v>
      </c>
      <c r="G229" s="15">
        <v>0</v>
      </c>
      <c r="H229" s="15">
        <v>0</v>
      </c>
      <c r="I229" s="15">
        <v>0</v>
      </c>
      <c r="J229" s="10"/>
      <c r="K229" s="12"/>
    </row>
    <row r="230" spans="1:11">
      <c r="A230" s="3" t="s">
        <v>1385</v>
      </c>
      <c r="B230" s="3" t="s">
        <v>732</v>
      </c>
      <c r="C230" s="3" t="s">
        <v>1386</v>
      </c>
      <c r="D230" s="3" t="s">
        <v>1387</v>
      </c>
      <c r="E230" s="3" t="b">
        <f>IF(ISNUMBER(MATCH($D230,ממונים!$G$2:$G$223,0)),TRUE,Flase)</f>
        <v>1</v>
      </c>
      <c r="F230" s="3" t="s">
        <v>1468</v>
      </c>
      <c r="G230" s="7"/>
      <c r="H230" s="7"/>
      <c r="I230" s="7"/>
      <c r="J230" s="10"/>
      <c r="K230" s="12"/>
    </row>
    <row r="231" spans="1:11">
      <c r="A231" s="18" t="s">
        <v>1080</v>
      </c>
      <c r="B231" s="2" t="s">
        <v>732</v>
      </c>
      <c r="C231" s="18" t="s">
        <v>1081</v>
      </c>
      <c r="D231" s="18" t="s">
        <v>1082</v>
      </c>
      <c r="E231" s="18" t="b">
        <f>IF(ISNUMBER(MATCH($D231,ממונים!$G$2:$G$223,0)),TRUE,Flase)</f>
        <v>1</v>
      </c>
      <c r="F231" s="18" t="s">
        <v>1467</v>
      </c>
      <c r="G231" s="15">
        <v>0</v>
      </c>
      <c r="H231" s="8">
        <v>5000</v>
      </c>
      <c r="I231" s="8">
        <v>5000</v>
      </c>
      <c r="J231" s="10" t="s">
        <v>1524</v>
      </c>
      <c r="K231" s="17" t="s">
        <v>1525</v>
      </c>
    </row>
    <row r="232" spans="1:11">
      <c r="A232" s="3" t="s">
        <v>1083</v>
      </c>
      <c r="B232" s="3" t="s">
        <v>732</v>
      </c>
      <c r="C232" s="3" t="s">
        <v>1084</v>
      </c>
      <c r="D232" s="3" t="s">
        <v>1085</v>
      </c>
      <c r="E232" s="3" t="b">
        <f>IF(ISNUMBER(MATCH($D232,ממונים!$G$2:$G$223,0)),TRUE,Flase)</f>
        <v>1</v>
      </c>
      <c r="F232" s="3" t="s">
        <v>1468</v>
      </c>
      <c r="G232" s="7"/>
      <c r="H232" s="7"/>
      <c r="I232" s="7"/>
      <c r="J232" s="10"/>
      <c r="K232" s="12"/>
    </row>
    <row r="233" spans="1:11">
      <c r="A233" s="2" t="s">
        <v>1086</v>
      </c>
      <c r="B233" s="2" t="s">
        <v>732</v>
      </c>
      <c r="C233" s="2" t="s">
        <v>1087</v>
      </c>
      <c r="D233" s="2" t="s">
        <v>1088</v>
      </c>
      <c r="E233" s="2" t="b">
        <f>IF(ISNUMBER(MATCH($D233,ממונים!$G$2:$G$223,0)),TRUE,Flase)</f>
        <v>1</v>
      </c>
      <c r="F233" s="2" t="s">
        <v>1468</v>
      </c>
      <c r="G233" s="7"/>
      <c r="H233" s="7"/>
      <c r="I233" s="7"/>
      <c r="J233" s="10"/>
      <c r="K233" s="11"/>
    </row>
    <row r="234" spans="1:11">
      <c r="A234" s="3" t="s">
        <v>1094</v>
      </c>
      <c r="B234" s="3" t="s">
        <v>732</v>
      </c>
      <c r="C234" s="3"/>
      <c r="D234" s="3"/>
      <c r="E234" s="3" t="e">
        <f>IF(ISNUMBER(MATCH($D234,ממונים!$G$2:$G$223,0)),TRUE,Flase)</f>
        <v>#NAME?</v>
      </c>
      <c r="F234" s="3" t="s">
        <v>1468</v>
      </c>
      <c r="G234" s="7"/>
      <c r="H234" s="7"/>
      <c r="I234" s="7"/>
      <c r="J234" s="10"/>
      <c r="K234" s="12"/>
    </row>
    <row r="235" spans="1:11" ht="30">
      <c r="A235" s="18" t="s">
        <v>1394</v>
      </c>
      <c r="B235" s="2" t="s">
        <v>732</v>
      </c>
      <c r="C235" s="18" t="s">
        <v>1395</v>
      </c>
      <c r="D235" s="18" t="s">
        <v>1396</v>
      </c>
      <c r="E235" s="18" t="b">
        <f>IF(ISNUMBER(MATCH($D235,ממונים!$G$2:$G$223,0)),TRUE,Flase)</f>
        <v>1</v>
      </c>
      <c r="F235" s="18" t="s">
        <v>1467</v>
      </c>
      <c r="G235" s="15">
        <v>0</v>
      </c>
      <c r="H235" s="15">
        <v>160000</v>
      </c>
      <c r="I235" s="15">
        <v>5000</v>
      </c>
      <c r="J235" s="10" t="s">
        <v>1500</v>
      </c>
      <c r="K235" s="11" t="s">
        <v>1501</v>
      </c>
    </row>
    <row r="236" spans="1:11">
      <c r="A236" s="2" t="s">
        <v>1116</v>
      </c>
      <c r="B236" s="2" t="s">
        <v>732</v>
      </c>
      <c r="C236" s="2" t="s">
        <v>1117</v>
      </c>
      <c r="D236" s="2" t="s">
        <v>1118</v>
      </c>
      <c r="E236" s="2" t="b">
        <f>IF(ISNUMBER(MATCH($D236,ממונים!$G$2:$G$223,0)),TRUE,Flase)</f>
        <v>1</v>
      </c>
      <c r="F236" s="2" t="s">
        <v>1468</v>
      </c>
      <c r="G236" s="7"/>
      <c r="H236" s="7"/>
      <c r="I236" s="7"/>
      <c r="J236" s="10"/>
      <c r="K236" s="11"/>
    </row>
    <row r="237" spans="1:11">
      <c r="A237" s="2" t="s">
        <v>1121</v>
      </c>
      <c r="B237" s="2" t="s">
        <v>732</v>
      </c>
      <c r="C237" s="2" t="s">
        <v>1122</v>
      </c>
      <c r="D237" s="2" t="s">
        <v>1123</v>
      </c>
      <c r="E237" s="2" t="b">
        <f>IF(ISNUMBER(MATCH($D237,ממונים!$G$2:$G$223,0)),TRUE,Flase)</f>
        <v>1</v>
      </c>
      <c r="F237" s="2" t="s">
        <v>1468</v>
      </c>
      <c r="G237" s="7"/>
      <c r="H237" s="7"/>
      <c r="I237" s="7"/>
      <c r="J237" s="10"/>
      <c r="K237" s="11"/>
    </row>
    <row r="238" spans="1:11">
      <c r="A238" s="3" t="s">
        <v>1142</v>
      </c>
      <c r="B238" s="3" t="s">
        <v>732</v>
      </c>
      <c r="C238" s="3" t="s">
        <v>1143</v>
      </c>
      <c r="D238" s="6" t="s">
        <v>1464</v>
      </c>
      <c r="E238" s="3" t="b">
        <f>IF(ISNUMBER(MATCH($D238,ממונים!$G$2:$G$223,0)),TRUE,Flase)</f>
        <v>1</v>
      </c>
      <c r="F238" s="3" t="s">
        <v>1468</v>
      </c>
      <c r="G238" s="7"/>
      <c r="H238" s="7"/>
      <c r="I238" s="7"/>
      <c r="J238" s="10"/>
      <c r="K238" s="12"/>
    </row>
    <row r="239" spans="1:11">
      <c r="A239" s="2" t="s">
        <v>1144</v>
      </c>
      <c r="B239" s="2" t="s">
        <v>732</v>
      </c>
      <c r="C239" s="2" t="s">
        <v>1145</v>
      </c>
      <c r="D239" s="2" t="s">
        <v>1146</v>
      </c>
      <c r="E239" s="2" t="b">
        <f>IF(ISNUMBER(MATCH($D239,ממונים!$G$2:$G$223,0)),TRUE,Flase)</f>
        <v>1</v>
      </c>
      <c r="F239" s="2" t="s">
        <v>1468</v>
      </c>
      <c r="G239" s="7"/>
      <c r="H239" s="7"/>
      <c r="I239" s="7"/>
      <c r="J239" s="10"/>
      <c r="K239" s="11"/>
    </row>
    <row r="240" spans="1:11">
      <c r="A240" s="2" t="s">
        <v>1150</v>
      </c>
      <c r="B240" s="2" t="s">
        <v>732</v>
      </c>
      <c r="C240" s="2" t="s">
        <v>1151</v>
      </c>
      <c r="D240" s="2" t="s">
        <v>1152</v>
      </c>
      <c r="E240" s="2" t="b">
        <f>IF(ISNUMBER(MATCH($D240,ממונים!$G$2:$G$223,0)),TRUE,Flase)</f>
        <v>1</v>
      </c>
      <c r="F240" s="2" t="s">
        <v>1468</v>
      </c>
      <c r="G240" s="7"/>
      <c r="H240" s="7"/>
      <c r="I240" s="7"/>
      <c r="J240" s="10"/>
      <c r="K240" s="11"/>
    </row>
    <row r="241" spans="1:11">
      <c r="A241" s="18" t="s">
        <v>1409</v>
      </c>
      <c r="B241" s="3" t="s">
        <v>732</v>
      </c>
      <c r="C241" s="18" t="s">
        <v>1410</v>
      </c>
      <c r="D241" s="18" t="s">
        <v>1411</v>
      </c>
      <c r="E241" s="18" t="b">
        <f>IF(ISNUMBER(MATCH($D241,ממונים!$G$2:$G$223,0)),TRUE,Flase)</f>
        <v>1</v>
      </c>
      <c r="F241" s="18" t="s">
        <v>1467</v>
      </c>
      <c r="G241" s="15">
        <v>0</v>
      </c>
      <c r="H241" s="15">
        <v>0</v>
      </c>
      <c r="I241" s="15">
        <f>600000*3.8</f>
        <v>2280000</v>
      </c>
      <c r="J241" s="10" t="s">
        <v>1550</v>
      </c>
      <c r="K241" s="12" t="s">
        <v>1549</v>
      </c>
    </row>
    <row r="242" spans="1:11">
      <c r="A242" s="3" t="s">
        <v>1415</v>
      </c>
      <c r="B242" s="3" t="s">
        <v>732</v>
      </c>
      <c r="C242" s="3" t="s">
        <v>1416</v>
      </c>
      <c r="D242" s="3" t="s">
        <v>1417</v>
      </c>
      <c r="E242" s="3" t="b">
        <f>IF(ISNUMBER(MATCH($D242,ממונים!$G$2:$G$223,0)),TRUE,Flase)</f>
        <v>1</v>
      </c>
      <c r="F242" s="3" t="s">
        <v>1468</v>
      </c>
      <c r="G242" s="7"/>
      <c r="H242" s="7"/>
      <c r="I242" s="7"/>
      <c r="J242" s="10"/>
      <c r="K242" s="12"/>
    </row>
    <row r="243" spans="1:11">
      <c r="A243" s="2" t="s">
        <v>1424</v>
      </c>
      <c r="B243" s="2" t="s">
        <v>732</v>
      </c>
      <c r="C243" s="2" t="s">
        <v>1425</v>
      </c>
      <c r="D243" s="2" t="s">
        <v>1426</v>
      </c>
      <c r="E243" s="2" t="b">
        <f>IF(ISNUMBER(MATCH($D243,ממונים!$G$2:$G$223,0)),TRUE,Flase)</f>
        <v>1</v>
      </c>
      <c r="F243" s="2" t="s">
        <v>1467</v>
      </c>
      <c r="G243" s="15">
        <v>0</v>
      </c>
      <c r="H243" s="15">
        <v>92000</v>
      </c>
      <c r="I243" s="15">
        <v>191900</v>
      </c>
      <c r="J243" s="10" t="s">
        <v>1544</v>
      </c>
      <c r="K243" s="11"/>
    </row>
    <row r="244" spans="1:11">
      <c r="A244" s="3" t="s">
        <v>1159</v>
      </c>
      <c r="B244" s="3" t="s">
        <v>732</v>
      </c>
      <c r="C244" s="3" t="s">
        <v>1160</v>
      </c>
      <c r="D244" s="3" t="s">
        <v>1161</v>
      </c>
      <c r="E244" s="3" t="b">
        <f>IF(ISNUMBER(MATCH($D244,ממונים!$G$2:$G$223,0)),TRUE,Flase)</f>
        <v>1</v>
      </c>
      <c r="F244" s="3" t="s">
        <v>1468</v>
      </c>
      <c r="G244" s="7"/>
      <c r="H244" s="7"/>
      <c r="I244" s="7"/>
      <c r="J244" s="10"/>
      <c r="K244" s="12"/>
    </row>
    <row r="245" spans="1:11">
      <c r="A245" s="3" t="s">
        <v>1164</v>
      </c>
      <c r="B245" s="3" t="s">
        <v>732</v>
      </c>
      <c r="C245" s="3" t="s">
        <v>1165</v>
      </c>
      <c r="D245" s="3" t="s">
        <v>1166</v>
      </c>
      <c r="E245" s="3" t="b">
        <f>IF(ISNUMBER(MATCH($D245,ממונים!$G$2:$G$223,0)),TRUE,Flase)</f>
        <v>1</v>
      </c>
      <c r="F245" s="3" t="s">
        <v>1465</v>
      </c>
      <c r="G245" s="15">
        <v>0</v>
      </c>
      <c r="H245" s="15">
        <v>0</v>
      </c>
      <c r="I245" s="15">
        <v>0</v>
      </c>
      <c r="J245" s="10"/>
      <c r="K245" s="12"/>
    </row>
    <row r="246" spans="1:11" ht="30">
      <c r="A246" s="18" t="s">
        <v>1412</v>
      </c>
      <c r="B246" s="2" t="s">
        <v>732</v>
      </c>
      <c r="C246" s="18" t="s">
        <v>1413</v>
      </c>
      <c r="D246" s="18" t="s">
        <v>1414</v>
      </c>
      <c r="E246" s="18" t="b">
        <f>IF(ISNUMBER(MATCH($D246,ממונים!$G$2:$G$223,0)),TRUE,Flase)</f>
        <v>1</v>
      </c>
      <c r="F246" s="18" t="s">
        <v>1467</v>
      </c>
      <c r="G246" s="15">
        <v>0</v>
      </c>
      <c r="H246" s="15">
        <v>0</v>
      </c>
      <c r="I246" s="22">
        <f>300*150</f>
        <v>45000</v>
      </c>
      <c r="J246" s="10" t="s">
        <v>1547</v>
      </c>
      <c r="K246" s="11" t="s">
        <v>1548</v>
      </c>
    </row>
    <row r="247" spans="1:11">
      <c r="A247" s="2" t="s">
        <v>1418</v>
      </c>
      <c r="B247" s="2" t="s">
        <v>732</v>
      </c>
      <c r="C247" s="2" t="s">
        <v>1419</v>
      </c>
      <c r="D247" s="2" t="s">
        <v>1420</v>
      </c>
      <c r="E247" s="2" t="b">
        <f>IF(ISNUMBER(MATCH($D247,ממונים!$G$2:$G$223,0)),TRUE,Flase)</f>
        <v>1</v>
      </c>
      <c r="F247" s="2" t="s">
        <v>1465</v>
      </c>
      <c r="G247" s="15">
        <v>0</v>
      </c>
      <c r="H247" s="15">
        <v>0</v>
      </c>
      <c r="I247" s="15">
        <v>0</v>
      </c>
      <c r="J247" s="10"/>
      <c r="K247" s="11"/>
    </row>
    <row r="248" spans="1:11">
      <c r="A248" s="2" t="s">
        <v>1430</v>
      </c>
      <c r="B248" s="2" t="s">
        <v>732</v>
      </c>
      <c r="C248" s="2" t="s">
        <v>1431</v>
      </c>
      <c r="D248" s="2" t="s">
        <v>1432</v>
      </c>
      <c r="E248" s="2" t="b">
        <f>IF(ISNUMBER(MATCH($D248,ממונים!$G$2:$G$223,0)),TRUE,Flase)</f>
        <v>1</v>
      </c>
      <c r="F248" s="2" t="s">
        <v>1468</v>
      </c>
      <c r="G248" s="7"/>
      <c r="H248" s="7"/>
      <c r="I248" s="7"/>
      <c r="J248" s="10"/>
      <c r="K248" s="11"/>
    </row>
    <row r="249" spans="1:11" ht="45">
      <c r="A249" s="18" t="s">
        <v>1436</v>
      </c>
      <c r="B249" s="2" t="s">
        <v>732</v>
      </c>
      <c r="C249" s="18" t="s">
        <v>1437</v>
      </c>
      <c r="D249" s="18" t="s">
        <v>1438</v>
      </c>
      <c r="E249" s="18" t="b">
        <f>IF(ISNUMBER(MATCH($D249,ממונים!$G$2:$G$223,0)),TRUE,Flase)</f>
        <v>1</v>
      </c>
      <c r="F249" s="18" t="s">
        <v>1467</v>
      </c>
      <c r="G249" s="15">
        <v>165275</v>
      </c>
      <c r="H249" s="15">
        <v>20000</v>
      </c>
      <c r="I249" s="15">
        <v>10000</v>
      </c>
      <c r="J249" s="10" t="s">
        <v>1484</v>
      </c>
      <c r="K249" s="11" t="s">
        <v>1483</v>
      </c>
    </row>
    <row r="250" spans="1:11" ht="45">
      <c r="A250" s="18" t="s">
        <v>1170</v>
      </c>
      <c r="B250" s="3" t="s">
        <v>732</v>
      </c>
      <c r="C250" s="18" t="s">
        <v>1171</v>
      </c>
      <c r="D250" s="18" t="s">
        <v>1172</v>
      </c>
      <c r="E250" s="18" t="b">
        <f>IF(ISNUMBER(MATCH($D250,ממונים!$G$2:$G$223,0)),TRUE,Flase)</f>
        <v>1</v>
      </c>
      <c r="F250" s="18" t="s">
        <v>1467</v>
      </c>
      <c r="G250" s="15">
        <f>17000+9600+35000+3000*4.3</f>
        <v>74500</v>
      </c>
      <c r="H250" s="15">
        <f>3000*4.3+319</f>
        <v>13219</v>
      </c>
      <c r="I250" s="15">
        <f>3000*4.3+1100000/3+8000+1200</f>
        <v>388766.66666666669</v>
      </c>
      <c r="J250" s="10" t="s">
        <v>1542</v>
      </c>
      <c r="K250" s="12" t="s">
        <v>1543</v>
      </c>
    </row>
    <row r="251" spans="1:11">
      <c r="A251" s="2" t="s">
        <v>1173</v>
      </c>
      <c r="B251" s="2" t="s">
        <v>732</v>
      </c>
      <c r="C251" s="2" t="s">
        <v>1174</v>
      </c>
      <c r="D251" s="2" t="s">
        <v>1175</v>
      </c>
      <c r="E251" s="2" t="b">
        <f>IF(ISNUMBER(MATCH($D251,ממונים!$G$2:$G$223,0)),TRUE,Flase)</f>
        <v>1</v>
      </c>
      <c r="F251" s="2" t="s">
        <v>1468</v>
      </c>
      <c r="G251" s="7"/>
      <c r="H251" s="7"/>
      <c r="I251" s="7"/>
      <c r="J251" s="10"/>
      <c r="K251" s="11"/>
    </row>
    <row r="252" spans="1:11">
      <c r="A252" s="3" t="s">
        <v>1176</v>
      </c>
      <c r="B252" s="3" t="s">
        <v>732</v>
      </c>
      <c r="C252" s="3" t="s">
        <v>1177</v>
      </c>
      <c r="D252" s="3" t="s">
        <v>1178</v>
      </c>
      <c r="E252" s="3" t="b">
        <f>IF(ISNUMBER(MATCH($D252,ממונים!$G$2:$G$223,0)),TRUE,Flase)</f>
        <v>1</v>
      </c>
      <c r="F252" s="3" t="s">
        <v>1468</v>
      </c>
      <c r="G252" s="7"/>
      <c r="H252" s="7"/>
      <c r="I252" s="7"/>
      <c r="J252" s="10"/>
      <c r="K252" s="12"/>
    </row>
    <row r="253" spans="1:11" ht="150">
      <c r="A253" s="18" t="s">
        <v>1183</v>
      </c>
      <c r="B253" s="2" t="s">
        <v>732</v>
      </c>
      <c r="C253" s="18" t="s">
        <v>1184</v>
      </c>
      <c r="D253" s="18" t="s">
        <v>1185</v>
      </c>
      <c r="E253" s="18" t="b">
        <f>IF(ISNUMBER(MATCH($D253,ממונים!$G$2:$G$223,0)),TRUE,Flase)</f>
        <v>1</v>
      </c>
      <c r="F253" s="18" t="s">
        <v>1467</v>
      </c>
      <c r="G253" s="15">
        <v>0</v>
      </c>
      <c r="H253" s="15">
        <v>429000</v>
      </c>
      <c r="I253" s="15">
        <v>112799</v>
      </c>
      <c r="J253" s="10" t="s">
        <v>1482</v>
      </c>
      <c r="K253" s="10" t="s">
        <v>1481</v>
      </c>
    </row>
    <row r="254" spans="1:11" ht="60">
      <c r="A254" s="18" t="s">
        <v>1186</v>
      </c>
      <c r="B254" s="3" t="s">
        <v>732</v>
      </c>
      <c r="C254" s="18" t="s">
        <v>1187</v>
      </c>
      <c r="D254" s="18" t="s">
        <v>1188</v>
      </c>
      <c r="E254" s="18" t="b">
        <f>IF(ISNUMBER(MATCH($D254,ממונים!$G$2:$G$223,0)),TRUE,Flase)</f>
        <v>1</v>
      </c>
      <c r="F254" s="18" t="s">
        <v>1467</v>
      </c>
      <c r="G254" s="16" t="s">
        <v>1480</v>
      </c>
      <c r="H254" s="15">
        <v>32000</v>
      </c>
      <c r="I254" s="15">
        <v>82000</v>
      </c>
      <c r="J254" s="10" t="s">
        <v>1478</v>
      </c>
      <c r="K254" s="12" t="s">
        <v>1479</v>
      </c>
    </row>
    <row r="255" spans="1:11">
      <c r="A255" s="18" t="s">
        <v>1192</v>
      </c>
      <c r="B255" s="3" t="s">
        <v>732</v>
      </c>
      <c r="C255" s="18" t="s">
        <v>1193</v>
      </c>
      <c r="D255" s="18" t="s">
        <v>1194</v>
      </c>
      <c r="E255" s="18" t="b">
        <f>IF(ISNUMBER(MATCH($D255,ממונים!$G$2:$G$223,0)),TRUE,Flase)</f>
        <v>1</v>
      </c>
      <c r="F255" s="18" t="s">
        <v>1467</v>
      </c>
      <c r="G255" s="15">
        <v>0</v>
      </c>
      <c r="H255" s="15">
        <v>100000</v>
      </c>
      <c r="I255" s="15">
        <v>0</v>
      </c>
      <c r="J255" s="10" t="s">
        <v>1491</v>
      </c>
      <c r="K255" s="12" t="s">
        <v>1492</v>
      </c>
    </row>
    <row r="256" spans="1:11" ht="135">
      <c r="A256" s="18" t="s">
        <v>1198</v>
      </c>
      <c r="B256" s="3" t="s">
        <v>732</v>
      </c>
      <c r="C256" s="18" t="s">
        <v>1199</v>
      </c>
      <c r="D256" s="18" t="s">
        <v>1200</v>
      </c>
      <c r="E256" s="18" t="b">
        <f>IF(ISNUMBER(MATCH($D256,ממונים!$G$2:$G$223,0)),TRUE,Flase)</f>
        <v>1</v>
      </c>
      <c r="F256" s="18" t="s">
        <v>1467</v>
      </c>
      <c r="G256" s="26">
        <v>132610</v>
      </c>
      <c r="H256" s="26">
        <v>36100</v>
      </c>
      <c r="I256" s="26">
        <v>165474.78</v>
      </c>
      <c r="J256" s="10" t="s">
        <v>1485</v>
      </c>
      <c r="K256" s="12" t="s">
        <v>1486</v>
      </c>
    </row>
    <row r="257" spans="1:11">
      <c r="A257" s="18" t="s">
        <v>1204</v>
      </c>
      <c r="B257" s="3" t="s">
        <v>732</v>
      </c>
      <c r="C257" s="3" t="s">
        <v>1205</v>
      </c>
      <c r="D257" s="3" t="s">
        <v>1206</v>
      </c>
      <c r="E257" s="3" t="b">
        <f>IF(ISNUMBER(MATCH($D257,ממונים!$G$2:$G$223,0)),TRUE,Flase)</f>
        <v>1</v>
      </c>
      <c r="F257" s="3" t="s">
        <v>1467</v>
      </c>
      <c r="G257" s="8">
        <v>7500</v>
      </c>
      <c r="H257" s="15">
        <v>0</v>
      </c>
      <c r="I257" s="15">
        <v>0</v>
      </c>
      <c r="J257" s="10" t="s">
        <v>1515</v>
      </c>
      <c r="K257" s="12" t="s">
        <v>1516</v>
      </c>
    </row>
    <row r="258" spans="1:11">
      <c r="A258" s="2" t="s">
        <v>1212</v>
      </c>
      <c r="B258" s="2" t="s">
        <v>732</v>
      </c>
      <c r="C258" s="2" t="s">
        <v>1213</v>
      </c>
      <c r="D258" s="2" t="s">
        <v>1214</v>
      </c>
      <c r="E258" s="2" t="b">
        <f>IF(ISNUMBER(MATCH($D258,ממונים!$G$2:$G$223,0)),TRUE,Flase)</f>
        <v>1</v>
      </c>
      <c r="F258" s="2" t="s">
        <v>1468</v>
      </c>
      <c r="G258" s="7"/>
      <c r="H258" s="7"/>
      <c r="I258" s="7"/>
      <c r="J258" s="10"/>
      <c r="K258" s="11"/>
    </row>
    <row r="259" spans="1:11">
      <c r="A259" s="3" t="s">
        <v>1215</v>
      </c>
      <c r="B259" s="3" t="s">
        <v>732</v>
      </c>
      <c r="C259" s="3" t="s">
        <v>1216</v>
      </c>
      <c r="D259" s="3" t="s">
        <v>1217</v>
      </c>
      <c r="E259" s="3" t="b">
        <f>IF(ISNUMBER(MATCH($D259,ממונים!$G$2:$G$223,0)),TRUE,Flase)</f>
        <v>1</v>
      </c>
      <c r="F259" s="3" t="s">
        <v>1467</v>
      </c>
      <c r="G259" s="26">
        <v>1216142</v>
      </c>
      <c r="H259" s="26">
        <v>2749145</v>
      </c>
      <c r="I259" s="26">
        <v>1553719</v>
      </c>
      <c r="J259" s="10" t="s">
        <v>1579</v>
      </c>
      <c r="K259" s="12"/>
    </row>
  </sheetData>
  <autoFilter ref="A1:K259"/>
  <hyperlinks>
    <hyperlink ref="D193" r:id="rId1"/>
  </hyperlinks>
  <pageMargins left="0.7" right="0.7" top="0.75" bottom="0.75" header="0.3" footer="0.3"/>
  <pageSetup orientation="portrait" r:id="rId2"/>
  <ignoredErrors>
    <ignoredError sqref="O3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"/>
  <sheetViews>
    <sheetView rightToLeft="1" workbookViewId="0">
      <selection activeCell="A2" sqref="A2"/>
    </sheetView>
  </sheetViews>
  <sheetFormatPr defaultRowHeight="15"/>
  <cols>
    <col min="1" max="1" width="11" bestFit="1" customWidth="1"/>
    <col min="2" max="2" width="18.5703125" bestFit="1" customWidth="1"/>
    <col min="3" max="3" width="10" bestFit="1" customWidth="1"/>
    <col min="4" max="4" width="10.140625" bestFit="1" customWidth="1"/>
    <col min="5" max="5" width="28.140625" style="24" customWidth="1"/>
    <col min="6" max="6" width="17.28515625" bestFit="1" customWidth="1"/>
    <col min="7" max="7" width="15.140625" bestFit="1" customWidth="1"/>
    <col min="8" max="8" width="17.28515625" bestFit="1" customWidth="1"/>
    <col min="9" max="9" width="15.140625" bestFit="1" customWidth="1"/>
    <col min="10" max="10" width="15.42578125" bestFit="1" customWidth="1"/>
    <col min="11" max="11" width="19.28515625" bestFit="1" customWidth="1"/>
    <col min="12" max="12" width="13.140625" bestFit="1" customWidth="1"/>
    <col min="13" max="13" width="12" bestFit="1" customWidth="1"/>
  </cols>
  <sheetData>
    <row r="1" spans="1:13">
      <c r="A1" t="s">
        <v>721</v>
      </c>
      <c r="B1" t="s">
        <v>1555</v>
      </c>
      <c r="C1" t="s">
        <v>1556</v>
      </c>
      <c r="D1" t="s">
        <v>1569</v>
      </c>
      <c r="E1" s="24" t="s">
        <v>1570</v>
      </c>
      <c r="F1" t="s">
        <v>1557</v>
      </c>
      <c r="G1" t="s">
        <v>1572</v>
      </c>
      <c r="H1" t="s">
        <v>1558</v>
      </c>
      <c r="I1" t="s">
        <v>1573</v>
      </c>
      <c r="J1" t="s">
        <v>1559</v>
      </c>
      <c r="K1" t="s">
        <v>1575</v>
      </c>
      <c r="L1" t="s">
        <v>1560</v>
      </c>
      <c r="M1" t="s">
        <v>1577</v>
      </c>
    </row>
    <row r="2" spans="1:13">
      <c r="A2" t="s">
        <v>635</v>
      </c>
      <c r="B2" t="s">
        <v>1576</v>
      </c>
      <c r="C2">
        <v>580012805</v>
      </c>
      <c r="D2">
        <v>1982</v>
      </c>
      <c r="E2" s="24" t="s">
        <v>1578</v>
      </c>
      <c r="F2" s="25">
        <v>131686978</v>
      </c>
      <c r="H2" s="25">
        <v>105488412</v>
      </c>
      <c r="K2" s="25">
        <v>578469</v>
      </c>
      <c r="M2" s="25">
        <v>7637035</v>
      </c>
    </row>
    <row r="3" spans="1:13">
      <c r="A3" t="s">
        <v>1561</v>
      </c>
      <c r="B3" t="s">
        <v>1568</v>
      </c>
      <c r="E3" s="24" t="s">
        <v>1571</v>
      </c>
    </row>
    <row r="4" spans="1:13">
      <c r="A4" t="s">
        <v>621</v>
      </c>
      <c r="B4" t="s">
        <v>1562</v>
      </c>
      <c r="E4" s="24" t="s">
        <v>1571</v>
      </c>
    </row>
    <row r="5" spans="1:13">
      <c r="A5" t="s">
        <v>592</v>
      </c>
      <c r="B5" t="s">
        <v>1566</v>
      </c>
    </row>
    <row r="6" spans="1:13">
      <c r="A6" t="s">
        <v>698</v>
      </c>
      <c r="B6" t="s">
        <v>1567</v>
      </c>
    </row>
    <row r="7" spans="1:13">
      <c r="A7" t="s">
        <v>579</v>
      </c>
      <c r="B7" t="s">
        <v>1563</v>
      </c>
    </row>
    <row r="8" spans="1:13" ht="30">
      <c r="A8" t="s">
        <v>699</v>
      </c>
      <c r="B8" t="s">
        <v>1564</v>
      </c>
      <c r="C8">
        <v>580185601</v>
      </c>
      <c r="D8">
        <v>1991</v>
      </c>
      <c r="E8" s="24" t="s">
        <v>1574</v>
      </c>
      <c r="I8" s="25">
        <v>940439</v>
      </c>
      <c r="J8">
        <v>2</v>
      </c>
      <c r="K8" s="25">
        <v>200791</v>
      </c>
      <c r="L8" s="25">
        <f>24942+K8</f>
        <v>225733</v>
      </c>
    </row>
    <row r="9" spans="1:13">
      <c r="A9" t="s">
        <v>619</v>
      </c>
    </row>
    <row r="10" spans="1:13">
      <c r="A10" t="s">
        <v>614</v>
      </c>
    </row>
    <row r="11" spans="1:13">
      <c r="A11" t="s">
        <v>627</v>
      </c>
    </row>
    <row r="12" spans="1:13">
      <c r="A12" t="s">
        <v>632</v>
      </c>
      <c r="B12" t="s">
        <v>1565</v>
      </c>
    </row>
    <row r="13" spans="1:13">
      <c r="A13" t="s">
        <v>651</v>
      </c>
    </row>
    <row r="14" spans="1:13">
      <c r="A14" t="s">
        <v>693</v>
      </c>
    </row>
    <row r="15" spans="1:13">
      <c r="A15" t="s">
        <v>680</v>
      </c>
    </row>
    <row r="16" spans="1:13">
      <c r="A16" t="s">
        <v>726</v>
      </c>
    </row>
    <row r="17" spans="1:1">
      <c r="A17" t="s">
        <v>694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3"/>
  <sheetViews>
    <sheetView rightToLeft="1" workbookViewId="0">
      <selection activeCell="E3" sqref="E3"/>
    </sheetView>
  </sheetViews>
  <sheetFormatPr defaultRowHeight="15"/>
  <cols>
    <col min="1" max="1" width="13.85546875" bestFit="1" customWidth="1"/>
    <col min="2" max="2" width="23.42578125" bestFit="1" customWidth="1"/>
    <col min="4" max="4" width="17.85546875" bestFit="1" customWidth="1"/>
    <col min="5" max="5" width="15.5703125" bestFit="1" customWidth="1"/>
    <col min="7" max="7" width="17.85546875" bestFit="1" customWidth="1"/>
  </cols>
  <sheetData>
    <row r="1" spans="1:7">
      <c r="A1" t="s">
        <v>718</v>
      </c>
      <c r="B1" t="s">
        <v>719</v>
      </c>
      <c r="D1" t="s">
        <v>720</v>
      </c>
      <c r="E1" t="s">
        <v>721</v>
      </c>
    </row>
    <row r="2" spans="1:7">
      <c r="A2" t="s">
        <v>20</v>
      </c>
      <c r="B2" t="s">
        <v>250</v>
      </c>
      <c r="D2" t="s">
        <v>499</v>
      </c>
      <c r="E2" t="s">
        <v>570</v>
      </c>
      <c r="G2" t="str">
        <f>A2&amp;"@"&amp;B2</f>
        <v>lishka@abugosh.muni.il</v>
      </c>
    </row>
    <row r="3" spans="1:7">
      <c r="A3" t="s">
        <v>20</v>
      </c>
      <c r="B3" t="s">
        <v>21</v>
      </c>
      <c r="D3" t="s">
        <v>398</v>
      </c>
      <c r="E3" t="s">
        <v>606</v>
      </c>
      <c r="G3" t="str">
        <f t="shared" ref="G3:G66" si="0">A3&amp;"@"&amp;B3</f>
        <v>lishka@even-yehuda.muni.il</v>
      </c>
    </row>
    <row r="4" spans="1:7">
      <c r="A4" t="s">
        <v>24</v>
      </c>
      <c r="B4" t="s">
        <v>25</v>
      </c>
      <c r="D4" t="s">
        <v>400</v>
      </c>
      <c r="E4" t="s">
        <v>682</v>
      </c>
      <c r="G4" t="str">
        <f t="shared" si="0"/>
        <v>NahmanY@ofaqim.muni.il</v>
      </c>
    </row>
    <row r="5" spans="1:7">
      <c r="A5" t="s">
        <v>26</v>
      </c>
      <c r="B5" t="s">
        <v>27</v>
      </c>
      <c r="D5" t="s">
        <v>401</v>
      </c>
      <c r="E5" t="s">
        <v>686</v>
      </c>
      <c r="G5" t="str">
        <f t="shared" si="0"/>
        <v>narkis@or-ye.org.il</v>
      </c>
    </row>
    <row r="6" spans="1:7">
      <c r="A6" t="s">
        <v>28</v>
      </c>
      <c r="B6" t="s">
        <v>29</v>
      </c>
      <c r="D6" t="s">
        <v>402</v>
      </c>
      <c r="E6" t="s">
        <v>685</v>
      </c>
      <c r="G6" t="str">
        <f t="shared" si="0"/>
        <v>rachamim@oraqiva.muni.il</v>
      </c>
    </row>
    <row r="7" spans="1:7">
      <c r="A7" t="s">
        <v>20</v>
      </c>
      <c r="B7" t="s">
        <v>251</v>
      </c>
      <c r="D7" t="s">
        <v>500</v>
      </c>
      <c r="E7" t="s">
        <v>684</v>
      </c>
      <c r="G7" t="str">
        <f t="shared" si="0"/>
        <v>lishka@oranit.org.il</v>
      </c>
    </row>
    <row r="8" spans="1:7">
      <c r="A8" t="s">
        <v>252</v>
      </c>
      <c r="B8" t="s">
        <v>253</v>
      </c>
      <c r="D8" t="s">
        <v>501</v>
      </c>
      <c r="E8" t="s">
        <v>581</v>
      </c>
      <c r="G8" t="str">
        <f t="shared" si="0"/>
        <v>zipora@azor.muni.il</v>
      </c>
    </row>
    <row r="9" spans="1:7">
      <c r="A9" t="s">
        <v>299</v>
      </c>
      <c r="B9" t="s">
        <v>300</v>
      </c>
      <c r="D9" t="s">
        <v>525</v>
      </c>
      <c r="E9" t="s">
        <v>599</v>
      </c>
      <c r="G9" t="str">
        <f t="shared" si="0"/>
        <v>sheryb@eilot.org.il</v>
      </c>
    </row>
    <row r="10" spans="1:7">
      <c r="A10" t="s">
        <v>254</v>
      </c>
      <c r="B10" t="s">
        <v>255</v>
      </c>
      <c r="D10" t="s">
        <v>502</v>
      </c>
      <c r="E10" t="s">
        <v>598</v>
      </c>
      <c r="G10" t="str">
        <f t="shared" si="0"/>
        <v>magis@eilat.muni.il</v>
      </c>
    </row>
    <row r="11" spans="1:7">
      <c r="A11" t="s">
        <v>10</v>
      </c>
      <c r="B11" t="s">
        <v>11</v>
      </c>
      <c r="D11" t="s">
        <v>393</v>
      </c>
      <c r="E11" t="s">
        <v>574</v>
      </c>
      <c r="G11" t="str">
        <f t="shared" si="0"/>
        <v>Yaser@alqasoum.org.il</v>
      </c>
    </row>
    <row r="12" spans="1:7">
      <c r="A12" t="s">
        <v>256</v>
      </c>
      <c r="B12" t="s">
        <v>257</v>
      </c>
      <c r="D12" t="s">
        <v>503</v>
      </c>
      <c r="E12" t="s">
        <v>600</v>
      </c>
      <c r="G12" t="str">
        <f t="shared" si="0"/>
        <v>nachumb@elad.muni.il</v>
      </c>
    </row>
    <row r="13" spans="1:7">
      <c r="A13" t="s">
        <v>36</v>
      </c>
      <c r="B13" t="s">
        <v>37</v>
      </c>
      <c r="D13" t="s">
        <v>405</v>
      </c>
      <c r="E13" t="s">
        <v>573</v>
      </c>
      <c r="G13" t="str">
        <f t="shared" si="0"/>
        <v>hilab@alfe-menashe.muni.il</v>
      </c>
    </row>
    <row r="14" spans="1:7">
      <c r="A14" t="s">
        <v>38</v>
      </c>
      <c r="B14" t="s">
        <v>39</v>
      </c>
      <c r="D14" t="s">
        <v>406</v>
      </c>
      <c r="E14" t="s">
        <v>601</v>
      </c>
      <c r="G14" t="str">
        <f t="shared" si="0"/>
        <v>pnina@elkana.org.il</v>
      </c>
    </row>
    <row r="15" spans="1:7">
      <c r="A15" t="s">
        <v>258</v>
      </c>
      <c r="B15" t="s">
        <v>259</v>
      </c>
      <c r="D15" t="s">
        <v>504</v>
      </c>
      <c r="E15" t="s">
        <v>597</v>
      </c>
      <c r="G15" t="str">
        <f t="shared" si="0"/>
        <v>mokeds@efrat.muni.il</v>
      </c>
    </row>
    <row r="16" spans="1:7">
      <c r="A16" t="s">
        <v>260</v>
      </c>
      <c r="B16" t="s">
        <v>261</v>
      </c>
      <c r="D16" t="s">
        <v>505</v>
      </c>
      <c r="E16" t="s">
        <v>578</v>
      </c>
      <c r="G16" t="str">
        <f t="shared" si="0"/>
        <v>FOI@ariel.muni.il</v>
      </c>
    </row>
    <row r="17" spans="1:7">
      <c r="A17" t="s">
        <v>14</v>
      </c>
      <c r="B17" t="s">
        <v>15</v>
      </c>
      <c r="D17" t="s">
        <v>395</v>
      </c>
      <c r="E17" t="s">
        <v>579</v>
      </c>
      <c r="G17" t="str">
        <f t="shared" si="0"/>
        <v>davidd@ashdod.muni.il</v>
      </c>
    </row>
    <row r="18" spans="1:7">
      <c r="A18" t="s">
        <v>40</v>
      </c>
      <c r="B18" t="s">
        <v>41</v>
      </c>
      <c r="D18" t="s">
        <v>407</v>
      </c>
      <c r="E18" t="s">
        <v>580</v>
      </c>
      <c r="G18" t="str">
        <f t="shared" si="0"/>
        <v>hila-r@ashkelon.muni.il</v>
      </c>
    </row>
    <row r="19" spans="1:7">
      <c r="A19" t="s">
        <v>42</v>
      </c>
      <c r="B19" t="s">
        <v>41</v>
      </c>
      <c r="D19" t="s">
        <v>407</v>
      </c>
      <c r="E19" t="s">
        <v>580</v>
      </c>
      <c r="G19" t="str">
        <f t="shared" si="0"/>
        <v>pnina-m@ashkelon.muni.il</v>
      </c>
    </row>
    <row r="20" spans="1:7">
      <c r="A20" t="s">
        <v>264</v>
      </c>
      <c r="B20" t="s">
        <v>265</v>
      </c>
      <c r="D20" t="s">
        <v>507</v>
      </c>
      <c r="E20" t="s">
        <v>583</v>
      </c>
      <c r="G20" t="str">
        <f t="shared" si="0"/>
        <v>koby_r@beer-tuvia.org.il</v>
      </c>
    </row>
    <row r="21" spans="1:7">
      <c r="A21" t="s">
        <v>45</v>
      </c>
      <c r="B21" t="s">
        <v>46</v>
      </c>
      <c r="D21" t="s">
        <v>409</v>
      </c>
      <c r="E21" t="s">
        <v>592</v>
      </c>
      <c r="G21" t="str">
        <f t="shared" si="0"/>
        <v>danyf@br7.org.il</v>
      </c>
    </row>
    <row r="22" spans="1:7">
      <c r="A22" t="s">
        <v>58</v>
      </c>
      <c r="B22" t="s">
        <v>59</v>
      </c>
      <c r="D22" t="s">
        <v>414</v>
      </c>
      <c r="E22" t="s">
        <v>588</v>
      </c>
      <c r="G22" t="str">
        <f t="shared" si="0"/>
        <v>Nitsan@bin-ada.co.il</v>
      </c>
    </row>
    <row r="23" spans="1:7">
      <c r="A23" t="s">
        <v>268</v>
      </c>
      <c r="B23" t="s">
        <v>269</v>
      </c>
      <c r="D23" t="s">
        <v>509</v>
      </c>
      <c r="E23" t="s">
        <v>584</v>
      </c>
      <c r="G23" t="str">
        <f t="shared" si="0"/>
        <v>dyossi@beit-arye.co.il</v>
      </c>
    </row>
    <row r="24" spans="1:7">
      <c r="A24" t="s">
        <v>52</v>
      </c>
      <c r="B24" t="s">
        <v>53</v>
      </c>
      <c r="D24" t="s">
        <v>411</v>
      </c>
      <c r="E24" t="s">
        <v>587</v>
      </c>
      <c r="G24" t="str">
        <f t="shared" si="0"/>
        <v>ezra@bet-shean.org.il</v>
      </c>
    </row>
    <row r="25" spans="1:7">
      <c r="A25" t="s">
        <v>54</v>
      </c>
      <c r="B25" t="s">
        <v>55</v>
      </c>
      <c r="D25" t="s">
        <v>412</v>
      </c>
      <c r="E25" t="s">
        <v>594</v>
      </c>
      <c r="G25" t="str">
        <f t="shared" si="0"/>
        <v>michaels@bshemesh.co.il</v>
      </c>
    </row>
    <row r="26" spans="1:7">
      <c r="A26" t="s">
        <v>270</v>
      </c>
      <c r="B26" t="s">
        <v>271</v>
      </c>
      <c r="D26" t="s">
        <v>510</v>
      </c>
      <c r="E26" t="s">
        <v>585</v>
      </c>
      <c r="G26" t="str">
        <f t="shared" si="0"/>
        <v>akiva@betar-illit.muni.il</v>
      </c>
    </row>
    <row r="27" spans="1:7">
      <c r="A27" t="s">
        <v>272</v>
      </c>
      <c r="B27" t="s">
        <v>273</v>
      </c>
      <c r="D27" t="s">
        <v>511</v>
      </c>
      <c r="E27" t="s">
        <v>590</v>
      </c>
      <c r="G27" t="str">
        <f t="shared" si="0"/>
        <v>orit@bney-ayish.muni.il</v>
      </c>
    </row>
    <row r="28" spans="1:7">
      <c r="A28" t="s">
        <v>62</v>
      </c>
      <c r="B28" t="s">
        <v>63</v>
      </c>
      <c r="D28" t="s">
        <v>416</v>
      </c>
      <c r="E28" t="s">
        <v>591</v>
      </c>
      <c r="G28" t="str">
        <f t="shared" si="0"/>
        <v>nehaya@bosmat.org.il</v>
      </c>
    </row>
    <row r="29" spans="1:7">
      <c r="A29" t="s">
        <v>66</v>
      </c>
      <c r="B29" t="s">
        <v>67</v>
      </c>
      <c r="D29" t="s">
        <v>418</v>
      </c>
      <c r="E29" t="s">
        <v>593</v>
      </c>
      <c r="G29" t="str">
        <f t="shared" si="0"/>
        <v>dafna@brener.org.il</v>
      </c>
    </row>
    <row r="30" spans="1:7">
      <c r="A30" t="s">
        <v>266</v>
      </c>
      <c r="B30" t="s">
        <v>267</v>
      </c>
      <c r="D30" t="s">
        <v>508</v>
      </c>
      <c r="E30" t="s">
        <v>586</v>
      </c>
      <c r="G30" t="str">
        <f t="shared" si="0"/>
        <v>chavam@bet-el.muni.il</v>
      </c>
    </row>
    <row r="31" spans="1:7">
      <c r="A31" t="s">
        <v>276</v>
      </c>
      <c r="B31" t="s">
        <v>277</v>
      </c>
      <c r="D31" t="s">
        <v>513</v>
      </c>
      <c r="E31" t="s">
        <v>582</v>
      </c>
      <c r="G31" t="str">
        <f t="shared" si="0"/>
        <v>ilanak@bat-yam.muni.il</v>
      </c>
    </row>
    <row r="32" spans="1:7">
      <c r="A32" t="s">
        <v>73</v>
      </c>
      <c r="B32" t="s">
        <v>74</v>
      </c>
      <c r="D32" t="s">
        <v>420</v>
      </c>
      <c r="E32" t="s">
        <v>634</v>
      </c>
      <c r="G32" t="str">
        <f t="shared" si="0"/>
        <v>afif@jatt.muni.il</v>
      </c>
    </row>
    <row r="33" spans="1:7">
      <c r="A33" t="s">
        <v>75</v>
      </c>
      <c r="B33" t="s">
        <v>76</v>
      </c>
      <c r="D33" t="s">
        <v>421</v>
      </c>
      <c r="E33" t="s">
        <v>616</v>
      </c>
      <c r="G33" t="str">
        <f t="shared" si="0"/>
        <v>amireinat@givat-zeev.muni.il</v>
      </c>
    </row>
    <row r="34" spans="1:7">
      <c r="A34" t="s">
        <v>278</v>
      </c>
      <c r="B34" t="s">
        <v>279</v>
      </c>
      <c r="D34" t="s">
        <v>514</v>
      </c>
      <c r="E34" t="s">
        <v>615</v>
      </c>
      <c r="G34" t="str">
        <f t="shared" si="0"/>
        <v>gabih@givat-shmuel.muni.il</v>
      </c>
    </row>
    <row r="35" spans="1:7">
      <c r="A35" t="s">
        <v>280</v>
      </c>
      <c r="B35" t="s">
        <v>281</v>
      </c>
      <c r="D35" t="s">
        <v>515</v>
      </c>
      <c r="E35" t="s">
        <v>614</v>
      </c>
      <c r="G35" t="str">
        <f t="shared" si="0"/>
        <v>Adar@Givatayim.muni.il</v>
      </c>
    </row>
    <row r="36" spans="1:7">
      <c r="A36" t="s">
        <v>77</v>
      </c>
      <c r="B36" t="s">
        <v>78</v>
      </c>
      <c r="D36" t="s">
        <v>422</v>
      </c>
      <c r="E36" t="s">
        <v>612</v>
      </c>
      <c r="G36" t="str">
        <f t="shared" si="0"/>
        <v>Amir.fishman@gedera.muni.il</v>
      </c>
    </row>
    <row r="37" spans="1:7">
      <c r="A37" t="s">
        <v>134</v>
      </c>
      <c r="B37" t="s">
        <v>282</v>
      </c>
      <c r="D37" t="s">
        <v>516</v>
      </c>
      <c r="E37" t="s">
        <v>611</v>
      </c>
      <c r="G37" t="str">
        <f t="shared" si="0"/>
        <v>gizbar@gderot.muni.il</v>
      </c>
    </row>
    <row r="38" spans="1:7">
      <c r="A38" t="s">
        <v>283</v>
      </c>
      <c r="B38" t="s">
        <v>284</v>
      </c>
      <c r="D38" t="s">
        <v>517</v>
      </c>
      <c r="E38" t="s">
        <v>617</v>
      </c>
      <c r="G38" t="str">
        <f t="shared" si="0"/>
        <v>etir@golan.org.il</v>
      </c>
    </row>
    <row r="39" spans="1:7">
      <c r="A39" t="s">
        <v>8</v>
      </c>
      <c r="B39" t="s">
        <v>79</v>
      </c>
      <c r="D39" t="s">
        <v>423</v>
      </c>
      <c r="E39" t="s">
        <v>618</v>
      </c>
      <c r="G39" t="str">
        <f t="shared" si="0"/>
        <v>dover@gush-etzion.org.il</v>
      </c>
    </row>
    <row r="40" spans="1:7">
      <c r="A40" t="s">
        <v>80</v>
      </c>
      <c r="B40" t="s">
        <v>81</v>
      </c>
      <c r="D40" t="s">
        <v>424</v>
      </c>
      <c r="E40" t="s">
        <v>613</v>
      </c>
      <c r="G40" t="str">
        <f t="shared" si="0"/>
        <v>aluma@gezer-region.muni.il</v>
      </c>
    </row>
    <row r="41" spans="1:7">
      <c r="A41" t="s">
        <v>12</v>
      </c>
      <c r="B41" t="s">
        <v>13</v>
      </c>
      <c r="D41" t="s">
        <v>394</v>
      </c>
      <c r="E41" t="s">
        <v>607</v>
      </c>
      <c r="G41" t="str">
        <f t="shared" si="0"/>
        <v>idith@galil-elion.org.il</v>
      </c>
    </row>
    <row r="42" spans="1:7">
      <c r="A42" t="s">
        <v>285</v>
      </c>
      <c r="B42" t="s">
        <v>286</v>
      </c>
      <c r="D42" t="s">
        <v>518</v>
      </c>
      <c r="E42" t="s">
        <v>722</v>
      </c>
      <c r="G42" t="str">
        <f t="shared" si="0"/>
        <v>yosiy@glt.org.il</v>
      </c>
    </row>
    <row r="43" spans="1:7">
      <c r="A43" t="s">
        <v>287</v>
      </c>
      <c r="B43" t="s">
        <v>288</v>
      </c>
      <c r="D43" t="s">
        <v>519</v>
      </c>
      <c r="E43" t="s">
        <v>608</v>
      </c>
      <c r="G43" t="str">
        <f t="shared" si="0"/>
        <v>mhadar@gan-yavne.co.il</v>
      </c>
    </row>
    <row r="44" spans="1:7">
      <c r="A44" t="s">
        <v>20</v>
      </c>
      <c r="B44" t="s">
        <v>82</v>
      </c>
      <c r="D44" t="s">
        <v>425</v>
      </c>
      <c r="E44" t="s">
        <v>610</v>
      </c>
      <c r="G44" t="str">
        <f t="shared" si="0"/>
        <v>lishka@ganrave.org.il</v>
      </c>
    </row>
    <row r="45" spans="1:7">
      <c r="A45" t="s">
        <v>20</v>
      </c>
      <c r="B45" t="s">
        <v>83</v>
      </c>
      <c r="D45" t="s">
        <v>426</v>
      </c>
      <c r="E45" t="s">
        <v>609</v>
      </c>
      <c r="G45" t="str">
        <f t="shared" si="0"/>
        <v>lishka@gantik.org.il</v>
      </c>
    </row>
    <row r="46" spans="1:7">
      <c r="A46" t="s">
        <v>289</v>
      </c>
      <c r="B46" t="s">
        <v>290</v>
      </c>
      <c r="D46" t="s">
        <v>520</v>
      </c>
      <c r="E46" t="s">
        <v>596</v>
      </c>
      <c r="G46" t="str">
        <f t="shared" si="0"/>
        <v>shviger@dsharon.org.il</v>
      </c>
    </row>
    <row r="47" spans="1:7">
      <c r="A47" t="s">
        <v>8</v>
      </c>
      <c r="B47" t="s">
        <v>86</v>
      </c>
      <c r="D47" t="s">
        <v>427</v>
      </c>
      <c r="E47" t="s">
        <v>620</v>
      </c>
      <c r="G47" t="str">
        <f t="shared" si="0"/>
        <v>dover@hagilboa.org.il</v>
      </c>
    </row>
    <row r="48" spans="1:7">
      <c r="A48" t="s">
        <v>291</v>
      </c>
      <c r="B48" t="s">
        <v>292</v>
      </c>
      <c r="D48" t="s">
        <v>521</v>
      </c>
      <c r="E48" t="s">
        <v>629</v>
      </c>
      <c r="G48" t="str">
        <f t="shared" si="0"/>
        <v>etib@hod-hasharon.muni.il</v>
      </c>
    </row>
    <row r="49" spans="1:7">
      <c r="A49" t="s">
        <v>89</v>
      </c>
      <c r="B49" t="s">
        <v>90</v>
      </c>
      <c r="D49" t="s">
        <v>429</v>
      </c>
      <c r="E49" t="s">
        <v>622</v>
      </c>
      <c r="G49" t="str">
        <f t="shared" si="0"/>
        <v>yaron@har-adar.muni.il</v>
      </c>
    </row>
    <row r="50" spans="1:7">
      <c r="A50" t="s">
        <v>91</v>
      </c>
      <c r="B50" t="s">
        <v>92</v>
      </c>
      <c r="D50" t="s">
        <v>430</v>
      </c>
      <c r="E50" t="s">
        <v>633</v>
      </c>
      <c r="G50" t="str">
        <f t="shared" si="0"/>
        <v>harhev@hrhevron.co.il</v>
      </c>
    </row>
    <row r="51" spans="1:7">
      <c r="A51" t="s">
        <v>295</v>
      </c>
      <c r="B51" t="s">
        <v>296</v>
      </c>
      <c r="D51" t="s">
        <v>523</v>
      </c>
      <c r="E51" t="s">
        <v>627</v>
      </c>
      <c r="G51" t="str">
        <f t="shared" si="0"/>
        <v>ShlomitK@herzliya.muni.il</v>
      </c>
    </row>
    <row r="52" spans="1:7">
      <c r="A52" t="s">
        <v>297</v>
      </c>
      <c r="B52" t="s">
        <v>298</v>
      </c>
      <c r="D52" t="s">
        <v>524</v>
      </c>
      <c r="E52" t="s">
        <v>716</v>
      </c>
      <c r="G52" t="str">
        <f t="shared" si="0"/>
        <v>kerenr@zvulun.co.il</v>
      </c>
    </row>
    <row r="53" spans="1:7">
      <c r="A53" t="s">
        <v>153</v>
      </c>
      <c r="B53" t="s">
        <v>154</v>
      </c>
      <c r="D53" t="s">
        <v>457</v>
      </c>
      <c r="E53" t="s">
        <v>589</v>
      </c>
      <c r="G53" t="str">
        <f t="shared" si="0"/>
        <v>maoz@binyamin.org.il</v>
      </c>
    </row>
    <row r="54" spans="1:7">
      <c r="A54" t="s">
        <v>301</v>
      </c>
      <c r="B54" t="s">
        <v>302</v>
      </c>
      <c r="D54" t="s">
        <v>526</v>
      </c>
      <c r="E54" t="s">
        <v>628</v>
      </c>
      <c r="G54" t="str">
        <f t="shared" si="0"/>
        <v>doron.l@hevel-yavne.org.il</v>
      </c>
    </row>
    <row r="55" spans="1:7">
      <c r="A55" t="s">
        <v>4</v>
      </c>
      <c r="B55" t="s">
        <v>5</v>
      </c>
      <c r="D55" t="s">
        <v>391</v>
      </c>
      <c r="E55" t="s">
        <v>653</v>
      </c>
      <c r="G55" t="str">
        <f t="shared" si="0"/>
        <v>anat@lachish.org.il</v>
      </c>
    </row>
    <row r="56" spans="1:7">
      <c r="A56" t="s">
        <v>38</v>
      </c>
      <c r="B56" t="s">
        <v>97</v>
      </c>
      <c r="D56" t="s">
        <v>433</v>
      </c>
      <c r="E56" t="s">
        <v>673</v>
      </c>
      <c r="G56" t="str">
        <f t="shared" si="0"/>
        <v>pnina@modiin-region.muni.il</v>
      </c>
    </row>
    <row r="57" spans="1:7">
      <c r="A57" t="s">
        <v>98</v>
      </c>
      <c r="B57" t="s">
        <v>99</v>
      </c>
      <c r="D57" t="s">
        <v>434</v>
      </c>
      <c r="E57" t="s">
        <v>619</v>
      </c>
      <c r="G57" t="str">
        <f t="shared" si="0"/>
        <v>Baruch-B@Hadera.muni.il</v>
      </c>
    </row>
    <row r="58" spans="1:7">
      <c r="A58" t="s">
        <v>100</v>
      </c>
      <c r="B58" t="s">
        <v>101</v>
      </c>
      <c r="D58" t="s">
        <v>435</v>
      </c>
      <c r="E58" t="s">
        <v>632</v>
      </c>
      <c r="G58" t="str">
        <f t="shared" si="0"/>
        <v>ramia@holon.muni.il</v>
      </c>
    </row>
    <row r="59" spans="1:7">
      <c r="A59" t="s">
        <v>102</v>
      </c>
      <c r="B59" t="s">
        <v>103</v>
      </c>
      <c r="D59" t="s">
        <v>436</v>
      </c>
      <c r="E59" t="s">
        <v>630</v>
      </c>
      <c r="G59" t="str">
        <f t="shared" si="0"/>
        <v>morb@hof-ashkelon.org.il</v>
      </c>
    </row>
    <row r="60" spans="1:7">
      <c r="A60" t="s">
        <v>387</v>
      </c>
      <c r="B60" t="s">
        <v>388</v>
      </c>
      <c r="D60" t="s">
        <v>569</v>
      </c>
      <c r="E60" t="s">
        <v>625</v>
      </c>
      <c r="G60" t="str">
        <f t="shared" si="0"/>
        <v>avi_dg@hcarmel.org.il</v>
      </c>
    </row>
    <row r="61" spans="1:7">
      <c r="A61" t="s">
        <v>104</v>
      </c>
      <c r="B61" t="s">
        <v>105</v>
      </c>
      <c r="D61" t="s">
        <v>437</v>
      </c>
      <c r="E61" t="s">
        <v>631</v>
      </c>
      <c r="G61" t="str">
        <f t="shared" si="0"/>
        <v>avishagc@hof-hasharon.co.il</v>
      </c>
    </row>
    <row r="62" spans="1:7">
      <c r="A62" t="s">
        <v>303</v>
      </c>
      <c r="B62" t="s">
        <v>304</v>
      </c>
      <c r="D62" t="s">
        <v>527</v>
      </c>
      <c r="E62" t="s">
        <v>621</v>
      </c>
      <c r="G62" t="str">
        <f t="shared" si="0"/>
        <v>ruthis@haifa.muni.il</v>
      </c>
    </row>
    <row r="63" spans="1:7">
      <c r="A63" t="s">
        <v>305</v>
      </c>
      <c r="B63" t="s">
        <v>306</v>
      </c>
      <c r="D63" t="s">
        <v>528</v>
      </c>
      <c r="E63" t="s">
        <v>624</v>
      </c>
      <c r="G63" t="str">
        <f t="shared" si="0"/>
        <v>idan@hatzorg.co.il</v>
      </c>
    </row>
    <row r="64" spans="1:7">
      <c r="A64" t="s">
        <v>108</v>
      </c>
      <c r="B64" t="s">
        <v>109</v>
      </c>
      <c r="D64" t="s">
        <v>438</v>
      </c>
      <c r="E64" t="s">
        <v>623</v>
      </c>
      <c r="G64" t="str">
        <f t="shared" si="0"/>
        <v>h.meida@harish.muni.il</v>
      </c>
    </row>
    <row r="65" spans="1:7">
      <c r="A65" t="s">
        <v>110</v>
      </c>
      <c r="B65" t="s">
        <v>111</v>
      </c>
      <c r="D65" t="s">
        <v>439</v>
      </c>
      <c r="E65" t="s">
        <v>709</v>
      </c>
      <c r="G65" t="str">
        <f t="shared" si="0"/>
        <v>mirim@tiberias.muni.il</v>
      </c>
    </row>
    <row r="66" spans="1:7">
      <c r="A66" t="s">
        <v>113</v>
      </c>
      <c r="B66" t="s">
        <v>114</v>
      </c>
      <c r="D66" t="s">
        <v>440</v>
      </c>
      <c r="E66" t="s">
        <v>711</v>
      </c>
      <c r="G66" t="str">
        <f t="shared" si="0"/>
        <v>orsan@turan.muni.il</v>
      </c>
    </row>
    <row r="67" spans="1:7">
      <c r="A67" t="s">
        <v>307</v>
      </c>
      <c r="B67" t="s">
        <v>308</v>
      </c>
      <c r="D67" t="s">
        <v>529</v>
      </c>
      <c r="E67" t="s">
        <v>710</v>
      </c>
      <c r="G67" t="str">
        <f t="shared" ref="G67:G130" si="1">A67&amp;"@"&amp;B67</f>
        <v>shmulik@tirat-carmel.muni.il</v>
      </c>
    </row>
    <row r="68" spans="1:7">
      <c r="A68" t="s">
        <v>117</v>
      </c>
      <c r="B68" t="s">
        <v>118</v>
      </c>
      <c r="D68" t="s">
        <v>441</v>
      </c>
      <c r="E68" t="s">
        <v>712</v>
      </c>
      <c r="G68" t="str">
        <f t="shared" si="1"/>
        <v>tova@yavne.muni.il</v>
      </c>
    </row>
    <row r="69" spans="1:7">
      <c r="A69" t="s">
        <v>0</v>
      </c>
      <c r="B69" t="s">
        <v>1</v>
      </c>
      <c r="D69" t="s">
        <v>389</v>
      </c>
      <c r="E69" t="s">
        <v>727</v>
      </c>
      <c r="G69" t="str">
        <f t="shared" si="1"/>
        <v>zoharcn@yoqneam.org.il</v>
      </c>
    </row>
    <row r="70" spans="1:7">
      <c r="A70" t="s">
        <v>124</v>
      </c>
      <c r="B70" t="s">
        <v>125</v>
      </c>
      <c r="D70" t="s">
        <v>444</v>
      </c>
      <c r="E70" t="s">
        <v>635</v>
      </c>
      <c r="G70" t="str">
        <f t="shared" si="1"/>
        <v>eshmulik@jerusalem.muni.il</v>
      </c>
    </row>
    <row r="71" spans="1:7">
      <c r="A71" t="s">
        <v>4</v>
      </c>
      <c r="B71" t="s">
        <v>128</v>
      </c>
      <c r="D71" t="s">
        <v>446</v>
      </c>
      <c r="E71" t="s">
        <v>652</v>
      </c>
      <c r="G71" t="str">
        <f t="shared" si="1"/>
        <v>anat@k-vradim.org.il</v>
      </c>
    </row>
    <row r="72" spans="1:7">
      <c r="A72" t="s">
        <v>317</v>
      </c>
      <c r="B72" t="s">
        <v>318</v>
      </c>
      <c r="D72" t="s">
        <v>532</v>
      </c>
      <c r="E72" t="s">
        <v>639</v>
      </c>
      <c r="G72" t="str">
        <f t="shared" si="1"/>
        <v>hofesh-hameida@kafr-yasif.muni.il</v>
      </c>
    </row>
    <row r="73" spans="1:7">
      <c r="A73" t="s">
        <v>319</v>
      </c>
      <c r="B73" t="s">
        <v>320</v>
      </c>
      <c r="D73" t="s">
        <v>533</v>
      </c>
      <c r="E73" t="s">
        <v>645</v>
      </c>
      <c r="G73" t="str">
        <f t="shared" si="1"/>
        <v>alisb@kfar-yona.org.il</v>
      </c>
    </row>
    <row r="74" spans="1:7">
      <c r="A74" t="s">
        <v>130</v>
      </c>
      <c r="B74" t="s">
        <v>131</v>
      </c>
      <c r="D74" t="s">
        <v>447</v>
      </c>
      <c r="E74" t="s">
        <v>640</v>
      </c>
      <c r="G74" t="str">
        <f t="shared" si="1"/>
        <v>igabrieli@kana-muni.com</v>
      </c>
    </row>
    <row r="75" spans="1:7">
      <c r="A75" t="s">
        <v>132</v>
      </c>
      <c r="B75" t="s">
        <v>133</v>
      </c>
      <c r="D75" t="s">
        <v>448</v>
      </c>
      <c r="E75" t="s">
        <v>651</v>
      </c>
      <c r="G75" t="str">
        <f t="shared" si="1"/>
        <v>andresm@ksaba.co.il</v>
      </c>
    </row>
    <row r="76" spans="1:7">
      <c r="A76" t="s">
        <v>321</v>
      </c>
      <c r="B76" t="s">
        <v>322</v>
      </c>
      <c r="D76" t="s">
        <v>534</v>
      </c>
      <c r="E76" t="s">
        <v>644</v>
      </c>
      <c r="G76" t="str">
        <f t="shared" si="1"/>
        <v>shlomo@kefar-tavor.muni.il</v>
      </c>
    </row>
    <row r="77" spans="1:7">
      <c r="A77" t="s">
        <v>136</v>
      </c>
      <c r="B77" t="s">
        <v>137</v>
      </c>
      <c r="D77" t="s">
        <v>450</v>
      </c>
      <c r="E77" t="s">
        <v>641</v>
      </c>
      <c r="G77" t="str">
        <f t="shared" si="1"/>
        <v>rachel_s@karmiel.muni.il</v>
      </c>
    </row>
    <row r="78" spans="1:7">
      <c r="A78" t="s">
        <v>138</v>
      </c>
      <c r="B78" t="s">
        <v>139</v>
      </c>
      <c r="D78" t="s">
        <v>451</v>
      </c>
      <c r="E78" t="s">
        <v>655</v>
      </c>
      <c r="G78" t="str">
        <f t="shared" si="1"/>
        <v>info@lev-hasharon.com</v>
      </c>
    </row>
    <row r="79" spans="1:7">
      <c r="A79" t="s">
        <v>323</v>
      </c>
      <c r="B79" t="s">
        <v>324</v>
      </c>
      <c r="D79" t="s">
        <v>535</v>
      </c>
      <c r="E79" t="s">
        <v>654</v>
      </c>
      <c r="G79" t="str">
        <f t="shared" si="1"/>
        <v>edna@lehavim.muni.il</v>
      </c>
    </row>
    <row r="80" spans="1:7">
      <c r="A80" t="s">
        <v>142</v>
      </c>
      <c r="B80" t="s">
        <v>143</v>
      </c>
      <c r="D80" t="s">
        <v>452</v>
      </c>
      <c r="E80" t="s">
        <v>724</v>
      </c>
      <c r="G80" t="str">
        <f t="shared" si="1"/>
        <v>Mazali@mvhr.org.il</v>
      </c>
    </row>
    <row r="81" spans="1:7">
      <c r="A81" t="s">
        <v>330</v>
      </c>
      <c r="B81" t="s">
        <v>331</v>
      </c>
      <c r="D81" t="s">
        <v>539</v>
      </c>
      <c r="E81" t="s">
        <v>595</v>
      </c>
      <c r="G81" t="str">
        <f t="shared" si="1"/>
        <v>davidb@dead-sea.org.il</v>
      </c>
    </row>
    <row r="82" spans="1:7">
      <c r="A82" t="s">
        <v>325</v>
      </c>
      <c r="B82" t="s">
        <v>326</v>
      </c>
      <c r="D82" t="s">
        <v>536</v>
      </c>
      <c r="E82" t="s">
        <v>725</v>
      </c>
      <c r="G82" t="str">
        <f t="shared" si="1"/>
        <v>talye@m-zion.org.il</v>
      </c>
    </row>
    <row r="83" spans="1:7">
      <c r="A83" t="s">
        <v>145</v>
      </c>
      <c r="B83" t="s">
        <v>146</v>
      </c>
      <c r="D83" t="s">
        <v>453</v>
      </c>
      <c r="E83" t="s">
        <v>668</v>
      </c>
      <c r="G83" t="str">
        <f t="shared" si="1"/>
        <v>shalomzu@migdal-haemeq.muni.il</v>
      </c>
    </row>
    <row r="84" spans="1:7">
      <c r="A84" t="s">
        <v>189</v>
      </c>
      <c r="B84" t="s">
        <v>329</v>
      </c>
      <c r="D84" t="s">
        <v>538</v>
      </c>
      <c r="E84" t="s">
        <v>664</v>
      </c>
      <c r="G84" t="str">
        <f t="shared" si="1"/>
        <v>mazkirut@megido.org.il</v>
      </c>
    </row>
    <row r="85" spans="1:7">
      <c r="A85" t="s">
        <v>147</v>
      </c>
      <c r="B85" t="s">
        <v>148</v>
      </c>
      <c r="D85" t="s">
        <v>454</v>
      </c>
      <c r="E85" t="s">
        <v>672</v>
      </c>
      <c r="G85" t="str">
        <f t="shared" si="1"/>
        <v>ahuva_h@modiin.muni.il</v>
      </c>
    </row>
    <row r="86" spans="1:7">
      <c r="A86" t="s">
        <v>187</v>
      </c>
      <c r="B86" t="s">
        <v>188</v>
      </c>
      <c r="D86" t="s">
        <v>472</v>
      </c>
      <c r="E86" t="s">
        <v>671</v>
      </c>
      <c r="G86" t="str">
        <f t="shared" si="1"/>
        <v>miri@mmm-ilit.org.il</v>
      </c>
    </row>
    <row r="87" spans="1:7">
      <c r="A87" t="s">
        <v>20</v>
      </c>
      <c r="B87" t="s">
        <v>332</v>
      </c>
      <c r="D87" t="s">
        <v>540</v>
      </c>
      <c r="E87" t="s">
        <v>663</v>
      </c>
      <c r="G87" t="str">
        <f t="shared" si="1"/>
        <v>lishka@mazkeret-batya.muni.il</v>
      </c>
    </row>
    <row r="88" spans="1:7">
      <c r="A88" t="s">
        <v>151</v>
      </c>
      <c r="B88" t="s">
        <v>152</v>
      </c>
      <c r="D88" t="s">
        <v>456</v>
      </c>
      <c r="E88" t="s">
        <v>662</v>
      </c>
      <c r="G88" t="str">
        <f t="shared" si="1"/>
        <v>dmoshe@matteasher.org.il</v>
      </c>
    </row>
    <row r="89" spans="1:7">
      <c r="A89" t="s">
        <v>333</v>
      </c>
      <c r="B89" t="s">
        <v>334</v>
      </c>
      <c r="D89" t="s">
        <v>541</v>
      </c>
      <c r="E89" t="s">
        <v>675</v>
      </c>
      <c r="G89" t="str">
        <f t="shared" si="1"/>
        <v>pinit@m-yehuda.org.il</v>
      </c>
    </row>
    <row r="90" spans="1:7">
      <c r="A90" t="s">
        <v>155</v>
      </c>
      <c r="B90" t="s">
        <v>156</v>
      </c>
      <c r="D90" t="s">
        <v>458</v>
      </c>
      <c r="E90" t="s">
        <v>667</v>
      </c>
      <c r="G90" t="str">
        <f t="shared" si="1"/>
        <v>David@metulla.muni.il</v>
      </c>
    </row>
    <row r="91" spans="1:7">
      <c r="A91" t="s">
        <v>157</v>
      </c>
      <c r="B91" t="s">
        <v>158</v>
      </c>
      <c r="D91" t="s">
        <v>459</v>
      </c>
      <c r="E91" t="s">
        <v>723</v>
      </c>
      <c r="G91" t="str">
        <f t="shared" si="1"/>
        <v>el_zion@metar.muni.il</v>
      </c>
    </row>
    <row r="92" spans="1:7">
      <c r="A92" t="s">
        <v>335</v>
      </c>
      <c r="B92" t="s">
        <v>336</v>
      </c>
      <c r="D92" t="s">
        <v>542</v>
      </c>
      <c r="E92" t="s">
        <v>665</v>
      </c>
      <c r="G92" t="str">
        <f t="shared" si="1"/>
        <v>hagay@menashe.co.il</v>
      </c>
    </row>
    <row r="93" spans="1:7">
      <c r="A93" t="s">
        <v>160</v>
      </c>
      <c r="B93" t="s">
        <v>161</v>
      </c>
      <c r="D93" t="s">
        <v>460</v>
      </c>
      <c r="E93" t="s">
        <v>659</v>
      </c>
      <c r="G93" t="str">
        <f t="shared" si="1"/>
        <v>zhizki@mam.org.il</v>
      </c>
    </row>
    <row r="94" spans="1:7">
      <c r="A94" t="s">
        <v>20</v>
      </c>
      <c r="B94" t="s">
        <v>162</v>
      </c>
      <c r="D94" t="s">
        <v>461</v>
      </c>
      <c r="E94" t="s">
        <v>656</v>
      </c>
      <c r="G94" t="str">
        <f t="shared" si="1"/>
        <v>lishka@maaleefraim.co.il</v>
      </c>
    </row>
    <row r="95" spans="1:7">
      <c r="A95" t="s">
        <v>163</v>
      </c>
      <c r="B95" t="s">
        <v>164</v>
      </c>
      <c r="D95" t="s">
        <v>462</v>
      </c>
      <c r="E95" t="s">
        <v>714</v>
      </c>
      <c r="G95" t="str">
        <f t="shared" si="1"/>
        <v>meravy@myosef.org.il</v>
      </c>
    </row>
    <row r="96" spans="1:7">
      <c r="A96" t="s">
        <v>337</v>
      </c>
      <c r="B96" t="s">
        <v>338</v>
      </c>
      <c r="D96" t="s">
        <v>543</v>
      </c>
      <c r="E96" t="s">
        <v>657</v>
      </c>
      <c r="G96" t="str">
        <f t="shared" si="1"/>
        <v>lischa@maaleiron.muni.il</v>
      </c>
    </row>
    <row r="97" spans="1:7">
      <c r="A97" t="s">
        <v>165</v>
      </c>
      <c r="B97" t="s">
        <v>166</v>
      </c>
      <c r="D97" t="s">
        <v>463</v>
      </c>
      <c r="E97" t="s">
        <v>670</v>
      </c>
      <c r="G97" t="str">
        <f t="shared" si="1"/>
        <v>drord@mitzpe-ramon.muni.il</v>
      </c>
    </row>
    <row r="98" spans="1:7">
      <c r="A98" t="s">
        <v>169</v>
      </c>
      <c r="B98" t="s">
        <v>170</v>
      </c>
      <c r="D98" t="s">
        <v>465</v>
      </c>
      <c r="E98" t="s">
        <v>666</v>
      </c>
      <c r="G98" t="str">
        <f t="shared" si="1"/>
        <v>ami@merchavim.org.il</v>
      </c>
    </row>
    <row r="99" spans="1:7">
      <c r="A99" t="s">
        <v>340</v>
      </c>
      <c r="B99" t="s">
        <v>341</v>
      </c>
      <c r="D99" t="s">
        <v>545</v>
      </c>
      <c r="E99" t="s">
        <v>669</v>
      </c>
      <c r="G99" t="str">
        <f t="shared" si="1"/>
        <v>hayabe@misgav.org.il</v>
      </c>
    </row>
    <row r="100" spans="1:7">
      <c r="A100" t="s">
        <v>171</v>
      </c>
      <c r="B100" t="s">
        <v>172</v>
      </c>
      <c r="D100" t="s">
        <v>466</v>
      </c>
      <c r="E100" t="s">
        <v>676</v>
      </c>
      <c r="G100" t="str">
        <f t="shared" si="1"/>
        <v>yodite@nahariya.muni.il</v>
      </c>
    </row>
    <row r="101" spans="1:7">
      <c r="A101" t="s">
        <v>95</v>
      </c>
      <c r="B101" t="s">
        <v>96</v>
      </c>
      <c r="D101" t="s">
        <v>432</v>
      </c>
      <c r="E101" t="s">
        <v>717</v>
      </c>
      <c r="G101" t="str">
        <f t="shared" si="1"/>
        <v>mazkira@zemar.net</v>
      </c>
    </row>
    <row r="102" spans="1:7">
      <c r="A102" t="s">
        <v>16</v>
      </c>
      <c r="B102" t="s">
        <v>17</v>
      </c>
      <c r="D102" t="s">
        <v>396</v>
      </c>
      <c r="E102" t="s">
        <v>681</v>
      </c>
      <c r="G102" t="str">
        <f t="shared" si="1"/>
        <v>slman@nevemidbar.org.il</v>
      </c>
    </row>
    <row r="103" spans="1:7">
      <c r="A103" t="s">
        <v>177</v>
      </c>
      <c r="B103" t="s">
        <v>178</v>
      </c>
      <c r="D103" t="s">
        <v>468</v>
      </c>
      <c r="E103" t="s">
        <v>677</v>
      </c>
      <c r="G103" t="str">
        <f t="shared" si="1"/>
        <v>sofian.w@nazareth.muni.il</v>
      </c>
    </row>
    <row r="104" spans="1:7">
      <c r="A104" t="s">
        <v>344</v>
      </c>
      <c r="B104" t="s">
        <v>345</v>
      </c>
      <c r="D104" t="s">
        <v>547</v>
      </c>
      <c r="E104" t="s">
        <v>678</v>
      </c>
      <c r="G104" t="str">
        <f t="shared" si="1"/>
        <v>ohad@nallit.org.il</v>
      </c>
    </row>
    <row r="105" spans="1:7">
      <c r="A105" t="s">
        <v>179</v>
      </c>
      <c r="B105" t="s">
        <v>180</v>
      </c>
      <c r="D105" t="s">
        <v>469</v>
      </c>
      <c r="E105" t="s">
        <v>679</v>
      </c>
      <c r="G105" t="str">
        <f t="shared" si="1"/>
        <v>eyal@nesher.muni.il</v>
      </c>
    </row>
    <row r="106" spans="1:7">
      <c r="A106" t="s">
        <v>182</v>
      </c>
      <c r="B106" t="s">
        <v>183</v>
      </c>
      <c r="D106" t="s">
        <v>470</v>
      </c>
      <c r="E106" t="s">
        <v>680</v>
      </c>
      <c r="G106" t="str">
        <f t="shared" si="1"/>
        <v>pniyot@netanya.muni.il</v>
      </c>
    </row>
    <row r="107" spans="1:7">
      <c r="A107" t="s">
        <v>184</v>
      </c>
      <c r="B107" t="s">
        <v>185</v>
      </c>
      <c r="D107" t="s">
        <v>471</v>
      </c>
      <c r="E107" t="s">
        <v>701</v>
      </c>
      <c r="G107" t="str">
        <f t="shared" si="1"/>
        <v>miril@savyon.muni.il</v>
      </c>
    </row>
    <row r="108" spans="1:7">
      <c r="A108" t="s">
        <v>347</v>
      </c>
      <c r="B108" t="s">
        <v>348</v>
      </c>
      <c r="D108" t="s">
        <v>548</v>
      </c>
      <c r="E108" t="s">
        <v>683</v>
      </c>
      <c r="G108" t="str">
        <f t="shared" si="1"/>
        <v>rahel@omer.muni.il</v>
      </c>
    </row>
    <row r="109" spans="1:7">
      <c r="A109" t="s">
        <v>8</v>
      </c>
      <c r="B109" t="s">
        <v>349</v>
      </c>
      <c r="D109" t="s">
        <v>549</v>
      </c>
      <c r="E109" t="s">
        <v>572</v>
      </c>
      <c r="G109" t="str">
        <f t="shared" si="1"/>
        <v>dover@akko.muni.il</v>
      </c>
    </row>
    <row r="110" spans="1:7">
      <c r="A110" t="s">
        <v>34</v>
      </c>
      <c r="B110" t="s">
        <v>35</v>
      </c>
      <c r="D110" t="s">
        <v>404</v>
      </c>
      <c r="E110" t="s">
        <v>602</v>
      </c>
      <c r="G110" t="str">
        <f t="shared" si="1"/>
        <v>moty@ely.org.il</v>
      </c>
    </row>
    <row r="111" spans="1:7">
      <c r="A111" t="s">
        <v>189</v>
      </c>
      <c r="B111" t="s">
        <v>190</v>
      </c>
      <c r="D111" t="s">
        <v>473</v>
      </c>
      <c r="E111" t="s">
        <v>603</v>
      </c>
      <c r="G111" t="str">
        <f t="shared" si="1"/>
        <v>mazkirut@emanuel.muni.il</v>
      </c>
    </row>
    <row r="112" spans="1:7">
      <c r="A112" t="s">
        <v>64</v>
      </c>
      <c r="B112" t="s">
        <v>65</v>
      </c>
      <c r="D112" t="s">
        <v>417</v>
      </c>
      <c r="E112" t="s">
        <v>636</v>
      </c>
      <c r="G112" t="str">
        <f t="shared" si="1"/>
        <v>j-v@jordanvalley.org.il</v>
      </c>
    </row>
    <row r="113" spans="1:7">
      <c r="A113" t="s">
        <v>293</v>
      </c>
      <c r="B113" t="s">
        <v>294</v>
      </c>
      <c r="D113" t="s">
        <v>522</v>
      </c>
      <c r="E113" t="s">
        <v>626</v>
      </c>
      <c r="G113" t="str">
        <f t="shared" si="1"/>
        <v>sarit.m@hefer.org.il</v>
      </c>
    </row>
    <row r="114" spans="1:7">
      <c r="A114" t="s">
        <v>352</v>
      </c>
      <c r="B114" t="s">
        <v>353</v>
      </c>
      <c r="D114" t="s">
        <v>551</v>
      </c>
      <c r="E114" t="s">
        <v>605</v>
      </c>
      <c r="G114" t="str">
        <f t="shared" si="1"/>
        <v>racheliav@emekyizrael.org.il</v>
      </c>
    </row>
    <row r="115" spans="1:7">
      <c r="A115" t="s">
        <v>191</v>
      </c>
      <c r="B115" t="s">
        <v>192</v>
      </c>
      <c r="D115" t="s">
        <v>474</v>
      </c>
      <c r="E115" t="s">
        <v>604</v>
      </c>
      <c r="G115" t="str">
        <f t="shared" si="1"/>
        <v>elinor@emek-lod.org.il</v>
      </c>
    </row>
    <row r="116" spans="1:7">
      <c r="A116" t="s">
        <v>350</v>
      </c>
      <c r="B116" t="s">
        <v>351</v>
      </c>
      <c r="D116" t="s">
        <v>550</v>
      </c>
      <c r="E116" t="s">
        <v>658</v>
      </c>
      <c r="G116" t="str">
        <f t="shared" si="1"/>
        <v>yosi@maianot.co.il</v>
      </c>
    </row>
    <row r="117" spans="1:7">
      <c r="A117" t="s">
        <v>195</v>
      </c>
      <c r="B117" t="s">
        <v>196</v>
      </c>
      <c r="D117" t="s">
        <v>476</v>
      </c>
      <c r="E117" t="s">
        <v>571</v>
      </c>
      <c r="G117" t="str">
        <f t="shared" si="1"/>
        <v>orlih@afula.muni.il</v>
      </c>
    </row>
    <row r="118" spans="1:7">
      <c r="A118" t="s">
        <v>87</v>
      </c>
      <c r="B118" t="s">
        <v>88</v>
      </c>
      <c r="D118" t="s">
        <v>428</v>
      </c>
      <c r="E118" t="s">
        <v>577</v>
      </c>
      <c r="G118" t="str">
        <f t="shared" si="1"/>
        <v>michalz@arava.co.il</v>
      </c>
    </row>
    <row r="119" spans="1:7">
      <c r="A119" t="s">
        <v>197</v>
      </c>
      <c r="B119" t="s">
        <v>198</v>
      </c>
      <c r="D119" t="s">
        <v>477</v>
      </c>
      <c r="E119" t="s">
        <v>575</v>
      </c>
      <c r="G119" t="str">
        <f t="shared" si="1"/>
        <v>joshua_a@arad.muni.il</v>
      </c>
    </row>
    <row r="120" spans="1:7">
      <c r="A120" t="s">
        <v>199</v>
      </c>
      <c r="B120" t="s">
        <v>200</v>
      </c>
      <c r="D120" t="s">
        <v>478</v>
      </c>
      <c r="E120" t="s">
        <v>576</v>
      </c>
      <c r="G120" t="str">
        <f t="shared" si="1"/>
        <v>ruwayday@arara-ara.muni.il</v>
      </c>
    </row>
    <row r="121" spans="1:7">
      <c r="A121" t="s">
        <v>354</v>
      </c>
      <c r="B121" t="s">
        <v>355</v>
      </c>
      <c r="D121" t="s">
        <v>552</v>
      </c>
      <c r="E121" t="s">
        <v>687</v>
      </c>
      <c r="G121" t="str">
        <f t="shared" si="1"/>
        <v>g.ran@pardes-hanna-karkur.muni.il</v>
      </c>
    </row>
    <row r="122" spans="1:7">
      <c r="A122" t="s">
        <v>206</v>
      </c>
      <c r="B122" t="s">
        <v>207</v>
      </c>
      <c r="D122" t="s">
        <v>480</v>
      </c>
      <c r="E122" t="s">
        <v>688</v>
      </c>
      <c r="G122" t="str">
        <f t="shared" si="1"/>
        <v>judith@pardesia.muni.il</v>
      </c>
    </row>
    <row r="123" spans="1:7">
      <c r="A123" t="s">
        <v>208</v>
      </c>
      <c r="B123" t="s">
        <v>209</v>
      </c>
      <c r="D123" t="s">
        <v>481</v>
      </c>
      <c r="E123" t="s">
        <v>689</v>
      </c>
      <c r="G123" t="str">
        <f t="shared" si="1"/>
        <v>h.m@ptikva.org.il</v>
      </c>
    </row>
    <row r="124" spans="1:7">
      <c r="A124" t="s">
        <v>210</v>
      </c>
      <c r="B124" t="s">
        <v>209</v>
      </c>
      <c r="D124" t="s">
        <v>481</v>
      </c>
      <c r="E124" t="s">
        <v>726</v>
      </c>
      <c r="G124" t="str">
        <f t="shared" si="1"/>
        <v>talise@ptikva.org.il</v>
      </c>
    </row>
    <row r="125" spans="1:7">
      <c r="A125" t="s">
        <v>211</v>
      </c>
      <c r="B125" t="s">
        <v>212</v>
      </c>
      <c r="D125" t="s">
        <v>482</v>
      </c>
      <c r="E125" t="s">
        <v>715</v>
      </c>
      <c r="G125" t="str">
        <f t="shared" si="1"/>
        <v>ashorer@zefat.muni.il</v>
      </c>
    </row>
    <row r="126" spans="1:7">
      <c r="A126" t="s">
        <v>213</v>
      </c>
      <c r="B126" t="s">
        <v>214</v>
      </c>
      <c r="D126" t="s">
        <v>483</v>
      </c>
      <c r="E126" t="s">
        <v>643</v>
      </c>
      <c r="G126" t="str">
        <f t="shared" si="1"/>
        <v>ILANIT@kedumim.org.il</v>
      </c>
    </row>
    <row r="127" spans="1:7">
      <c r="A127" t="s">
        <v>356</v>
      </c>
      <c r="B127" t="s">
        <v>357</v>
      </c>
      <c r="D127" t="s">
        <v>553</v>
      </c>
      <c r="E127" t="s">
        <v>638</v>
      </c>
      <c r="G127" t="str">
        <f t="shared" si="1"/>
        <v>batsheva_p@kadima-zoran.muni.il</v>
      </c>
    </row>
    <row r="128" spans="1:7">
      <c r="A128" t="s">
        <v>216</v>
      </c>
      <c r="B128" t="s">
        <v>217</v>
      </c>
      <c r="D128" t="s">
        <v>484</v>
      </c>
      <c r="E128" t="s">
        <v>690</v>
      </c>
      <c r="G128" t="str">
        <f t="shared" si="1"/>
        <v>mazkir@qatzrin.muni.il</v>
      </c>
    </row>
    <row r="129" spans="1:7">
      <c r="A129" t="s">
        <v>358</v>
      </c>
      <c r="B129" t="s">
        <v>359</v>
      </c>
      <c r="D129" t="s">
        <v>554</v>
      </c>
      <c r="E129" t="s">
        <v>648</v>
      </c>
      <c r="G129" t="str">
        <f t="shared" si="1"/>
        <v>riki@kiryatono.muni.il</v>
      </c>
    </row>
    <row r="130" spans="1:7">
      <c r="A130" t="s">
        <v>218</v>
      </c>
      <c r="B130" t="s">
        <v>219</v>
      </c>
      <c r="D130" t="s">
        <v>485</v>
      </c>
      <c r="E130" t="s">
        <v>646</v>
      </c>
      <c r="G130" t="str">
        <f t="shared" si="1"/>
        <v>shuly@kiryat4.org.il</v>
      </c>
    </row>
    <row r="131" spans="1:7">
      <c r="A131" t="s">
        <v>360</v>
      </c>
      <c r="B131" t="s">
        <v>361</v>
      </c>
      <c r="D131" t="s">
        <v>555</v>
      </c>
      <c r="E131" t="s">
        <v>647</v>
      </c>
      <c r="G131" t="str">
        <f t="shared" ref="G131:G194" si="2">A131&amp;"@"&amp;B131</f>
        <v>meida@kiryat-ata.muni.il</v>
      </c>
    </row>
    <row r="132" spans="1:7">
      <c r="A132" t="s">
        <v>362</v>
      </c>
      <c r="B132" t="s">
        <v>363</v>
      </c>
      <c r="D132" t="s">
        <v>556</v>
      </c>
      <c r="E132" t="s">
        <v>691</v>
      </c>
      <c r="G132" t="str">
        <f t="shared" si="2"/>
        <v>malia@qbialik.org.il</v>
      </c>
    </row>
    <row r="133" spans="1:7">
      <c r="A133" t="s">
        <v>364</v>
      </c>
      <c r="B133" t="s">
        <v>365</v>
      </c>
      <c r="D133" t="s">
        <v>557</v>
      </c>
      <c r="E133" t="s">
        <v>692</v>
      </c>
      <c r="G133" t="str">
        <f t="shared" si="2"/>
        <v>shlomod@qiryat-gat.muni.il</v>
      </c>
    </row>
    <row r="134" spans="1:7">
      <c r="A134" t="s">
        <v>366</v>
      </c>
      <c r="B134" t="s">
        <v>367</v>
      </c>
      <c r="D134" t="s">
        <v>558</v>
      </c>
      <c r="E134" t="s">
        <v>649</v>
      </c>
      <c r="G134" t="str">
        <f t="shared" si="2"/>
        <v>doveret@kiryat-tivon.muni.il</v>
      </c>
    </row>
    <row r="135" spans="1:7">
      <c r="A135" t="s">
        <v>220</v>
      </c>
      <c r="B135" t="s">
        <v>221</v>
      </c>
      <c r="D135" t="s">
        <v>486</v>
      </c>
      <c r="E135" t="s">
        <v>650</v>
      </c>
      <c r="G135" t="str">
        <f t="shared" si="2"/>
        <v>talli@k-m.org.il</v>
      </c>
    </row>
    <row r="136" spans="1:7">
      <c r="A136" t="s">
        <v>368</v>
      </c>
      <c r="B136" t="s">
        <v>369</v>
      </c>
      <c r="D136" t="s">
        <v>559</v>
      </c>
      <c r="E136" t="s">
        <v>650</v>
      </c>
      <c r="G136" t="str">
        <f t="shared" si="2"/>
        <v>mayor@k-yam.co.il</v>
      </c>
    </row>
    <row r="137" spans="1:7">
      <c r="A137" t="s">
        <v>370</v>
      </c>
      <c r="B137" t="s">
        <v>371</v>
      </c>
      <c r="D137" t="s">
        <v>560</v>
      </c>
      <c r="E137" t="s">
        <v>713</v>
      </c>
      <c r="G137" t="str">
        <f t="shared" si="2"/>
        <v>pr@yearim.co.il</v>
      </c>
    </row>
    <row r="138" spans="1:7">
      <c r="A138" t="s">
        <v>119</v>
      </c>
      <c r="B138" t="s">
        <v>372</v>
      </c>
      <c r="D138" t="s">
        <v>561</v>
      </c>
      <c r="E138" t="s">
        <v>674</v>
      </c>
      <c r="G138" t="str">
        <f t="shared" si="2"/>
        <v>pniot@motzkin.org</v>
      </c>
    </row>
    <row r="139" spans="1:7">
      <c r="A139" t="s">
        <v>222</v>
      </c>
      <c r="B139" t="s">
        <v>223</v>
      </c>
      <c r="D139" t="s">
        <v>487</v>
      </c>
      <c r="E139" t="s">
        <v>637</v>
      </c>
      <c r="G139" t="str">
        <f t="shared" si="2"/>
        <v>luzit@k-8.co.il</v>
      </c>
    </row>
    <row r="140" spans="1:7">
      <c r="A140" t="s">
        <v>373</v>
      </c>
      <c r="B140" t="s">
        <v>374</v>
      </c>
      <c r="D140" t="s">
        <v>562</v>
      </c>
      <c r="E140" t="s">
        <v>642</v>
      </c>
      <c r="G140" t="str">
        <f t="shared" si="2"/>
        <v>itzik@karneishomron.co.il</v>
      </c>
    </row>
    <row r="141" spans="1:7">
      <c r="A141" t="s">
        <v>377</v>
      </c>
      <c r="B141" t="s">
        <v>378</v>
      </c>
      <c r="D141" t="s">
        <v>564</v>
      </c>
      <c r="E141" t="s">
        <v>700</v>
      </c>
      <c r="G141" t="str">
        <f t="shared" si="2"/>
        <v>rosh_pina@rosh-pinna.muni.il</v>
      </c>
    </row>
    <row r="142" spans="1:7">
      <c r="A142" t="s">
        <v>225</v>
      </c>
      <c r="B142" t="s">
        <v>226</v>
      </c>
      <c r="D142" t="s">
        <v>488</v>
      </c>
      <c r="E142" t="s">
        <v>699</v>
      </c>
      <c r="G142" t="str">
        <f t="shared" si="2"/>
        <v>rickyd@rishonlezion.muni.il</v>
      </c>
    </row>
    <row r="143" spans="1:7">
      <c r="A143" t="s">
        <v>228</v>
      </c>
      <c r="B143" t="s">
        <v>229</v>
      </c>
      <c r="D143" t="s">
        <v>489</v>
      </c>
      <c r="E143" t="s">
        <v>698</v>
      </c>
      <c r="G143" t="str">
        <f t="shared" si="2"/>
        <v>shuli@rehovot.muni.il</v>
      </c>
    </row>
    <row r="144" spans="1:7">
      <c r="A144" t="s">
        <v>230</v>
      </c>
      <c r="B144" t="s">
        <v>231</v>
      </c>
      <c r="D144" t="s">
        <v>490</v>
      </c>
      <c r="E144" t="s">
        <v>697</v>
      </c>
      <c r="G144" t="str">
        <f t="shared" si="2"/>
        <v>sharonb@ramla.muni.il</v>
      </c>
    </row>
    <row r="145" spans="1:7">
      <c r="A145" t="s">
        <v>232</v>
      </c>
      <c r="B145" t="s">
        <v>233</v>
      </c>
      <c r="D145" t="s">
        <v>491</v>
      </c>
      <c r="E145" t="s">
        <v>694</v>
      </c>
      <c r="G145" t="str">
        <f t="shared" si="2"/>
        <v>irit-ar@ramat-gan.muni.il</v>
      </c>
    </row>
    <row r="146" spans="1:7">
      <c r="A146" t="s">
        <v>236</v>
      </c>
      <c r="B146" t="s">
        <v>237</v>
      </c>
      <c r="D146" t="s">
        <v>493</v>
      </c>
      <c r="E146" t="s">
        <v>695</v>
      </c>
      <c r="G146" t="str">
        <f t="shared" si="2"/>
        <v>roy_a@ramat-hasharon.muni.il</v>
      </c>
    </row>
    <row r="147" spans="1:7">
      <c r="A147" t="s">
        <v>238</v>
      </c>
      <c r="B147" t="s">
        <v>239</v>
      </c>
      <c r="D147" t="s">
        <v>494</v>
      </c>
      <c r="E147" t="s">
        <v>696</v>
      </c>
      <c r="G147" t="str">
        <f t="shared" si="2"/>
        <v>uzi@ramat-yishay.co.il</v>
      </c>
    </row>
    <row r="148" spans="1:7">
      <c r="A148" t="s">
        <v>240</v>
      </c>
      <c r="B148" t="s">
        <v>241</v>
      </c>
      <c r="D148" t="s">
        <v>495</v>
      </c>
      <c r="E148" t="s">
        <v>693</v>
      </c>
      <c r="G148" t="str">
        <f t="shared" si="2"/>
        <v>mirin@raanana.muni.il</v>
      </c>
    </row>
    <row r="149" spans="1:7">
      <c r="A149" t="s">
        <v>379</v>
      </c>
      <c r="B149" t="s">
        <v>380</v>
      </c>
      <c r="D149" t="s">
        <v>565</v>
      </c>
      <c r="E149" t="s">
        <v>703</v>
      </c>
      <c r="G149" t="str">
        <f t="shared" si="2"/>
        <v>nurit@sdotnegev.org.il</v>
      </c>
    </row>
    <row r="150" spans="1:7">
      <c r="A150" t="s">
        <v>243</v>
      </c>
      <c r="B150" t="s">
        <v>244</v>
      </c>
      <c r="D150" t="s">
        <v>496</v>
      </c>
      <c r="E150" t="s">
        <v>702</v>
      </c>
      <c r="G150" t="str">
        <f t="shared" si="2"/>
        <v>yarons@sederot.muni.il</v>
      </c>
    </row>
    <row r="151" spans="1:7">
      <c r="A151" t="s">
        <v>381</v>
      </c>
      <c r="B151" t="s">
        <v>382</v>
      </c>
      <c r="D151" t="s">
        <v>566</v>
      </c>
      <c r="E151" t="s">
        <v>705</v>
      </c>
      <c r="G151" t="str">
        <f t="shared" si="2"/>
        <v>dalia@shoham.muni.il</v>
      </c>
    </row>
    <row r="152" spans="1:7">
      <c r="A152" t="s">
        <v>245</v>
      </c>
      <c r="B152" t="s">
        <v>246</v>
      </c>
      <c r="D152" t="s">
        <v>497</v>
      </c>
      <c r="E152" t="s">
        <v>706</v>
      </c>
      <c r="G152" t="str">
        <f t="shared" si="2"/>
        <v>rafiav@shomron.org.il</v>
      </c>
    </row>
    <row r="153" spans="1:7">
      <c r="A153" t="s">
        <v>342</v>
      </c>
      <c r="B153" t="s">
        <v>343</v>
      </c>
      <c r="D153" t="s">
        <v>546</v>
      </c>
      <c r="E153" t="s">
        <v>660</v>
      </c>
      <c r="G153" t="str">
        <f t="shared" si="2"/>
        <v>nirit@ma-soreq.org.il</v>
      </c>
    </row>
    <row r="154" spans="1:7">
      <c r="A154" t="s">
        <v>20</v>
      </c>
      <c r="B154" t="s">
        <v>386</v>
      </c>
      <c r="D154" t="s">
        <v>568</v>
      </c>
      <c r="E154" t="s">
        <v>704</v>
      </c>
      <c r="G154" t="str">
        <f t="shared" si="2"/>
        <v>lishka@shafir.org.il</v>
      </c>
    </row>
    <row r="155" spans="1:7">
      <c r="A155" t="s">
        <v>182</v>
      </c>
      <c r="B155" t="s">
        <v>248</v>
      </c>
      <c r="D155" t="s">
        <v>498</v>
      </c>
      <c r="E155" t="s">
        <v>708</v>
      </c>
      <c r="G155" t="str">
        <f t="shared" si="2"/>
        <v>pniyot@tel-aviv.gov.il</v>
      </c>
    </row>
    <row r="156" spans="1:7">
      <c r="A156" t="s">
        <v>2</v>
      </c>
      <c r="B156" t="s">
        <v>3</v>
      </c>
      <c r="D156" t="s">
        <v>390</v>
      </c>
      <c r="E156" t="s">
        <v>661</v>
      </c>
      <c r="G156" t="str">
        <f t="shared" si="2"/>
        <v>Akrish@ma-tamar.co.il</v>
      </c>
    </row>
    <row r="157" spans="1:7">
      <c r="A157" t="s">
        <v>327</v>
      </c>
      <c r="B157" t="s">
        <v>328</v>
      </c>
      <c r="D157" t="s">
        <v>537</v>
      </c>
      <c r="E157" t="s">
        <v>707</v>
      </c>
      <c r="G157" t="str">
        <f t="shared" si="2"/>
        <v>meitals@tefen.org.il</v>
      </c>
    </row>
    <row r="158" spans="1:7">
      <c r="A158" t="s">
        <v>56</v>
      </c>
      <c r="B158" t="s">
        <v>57</v>
      </c>
      <c r="D158" t="s">
        <v>413</v>
      </c>
      <c r="G158" t="str">
        <f t="shared" si="2"/>
        <v>m.lev@bbm.org.il</v>
      </c>
    </row>
    <row r="159" spans="1:7">
      <c r="A159" t="s">
        <v>69</v>
      </c>
      <c r="B159" t="s">
        <v>70</v>
      </c>
      <c r="D159" t="s">
        <v>419</v>
      </c>
      <c r="G159" t="str">
        <f t="shared" si="2"/>
        <v>ziad@bezeqint.net</v>
      </c>
    </row>
    <row r="160" spans="1:7">
      <c r="A160" t="s">
        <v>274</v>
      </c>
      <c r="B160" t="s">
        <v>275</v>
      </c>
      <c r="D160" t="s">
        <v>512</v>
      </c>
      <c r="G160" t="str">
        <f t="shared" si="2"/>
        <v>udin@bns.org.il</v>
      </c>
    </row>
    <row r="161" spans="1:7">
      <c r="A161" t="s">
        <v>43</v>
      </c>
      <c r="B161" t="s">
        <v>44</v>
      </c>
      <c r="D161" t="s">
        <v>408</v>
      </c>
      <c r="G161" t="str">
        <f t="shared" si="2"/>
        <v>limorshaked@b-y.org.il</v>
      </c>
    </row>
    <row r="162" spans="1:7">
      <c r="A162" t="s">
        <v>262</v>
      </c>
      <c r="B162" t="s">
        <v>263</v>
      </c>
      <c r="D162" t="s">
        <v>506</v>
      </c>
      <c r="G162" t="str">
        <f t="shared" si="2"/>
        <v>mordib@erc.org.il</v>
      </c>
    </row>
    <row r="163" spans="1:7">
      <c r="A163" t="s">
        <v>22</v>
      </c>
      <c r="B163" t="s">
        <v>23</v>
      </c>
      <c r="D163" t="s">
        <v>399</v>
      </c>
      <c r="G163" t="str">
        <f t="shared" si="2"/>
        <v>mhmdrft@gmail.com</v>
      </c>
    </row>
    <row r="164" spans="1:7">
      <c r="A164" t="s">
        <v>47</v>
      </c>
      <c r="B164" t="s">
        <v>23</v>
      </c>
      <c r="G164" t="str">
        <f t="shared" si="2"/>
        <v>zoher.zoabi@gmail.com</v>
      </c>
    </row>
    <row r="165" spans="1:7">
      <c r="A165" t="s">
        <v>48</v>
      </c>
      <c r="B165" t="s">
        <v>23</v>
      </c>
      <c r="G165" t="str">
        <f t="shared" si="2"/>
        <v>binadc@gmail.com</v>
      </c>
    </row>
    <row r="166" spans="1:7">
      <c r="A166" t="s">
        <v>49</v>
      </c>
      <c r="B166" t="s">
        <v>23</v>
      </c>
      <c r="G166" t="str">
        <f t="shared" si="2"/>
        <v>fadwad10@gmail.com</v>
      </c>
    </row>
    <row r="167" spans="1:7">
      <c r="A167" t="s">
        <v>68</v>
      </c>
      <c r="B167" t="s">
        <v>23</v>
      </c>
      <c r="G167" t="str">
        <f t="shared" si="2"/>
        <v>m7madeeb@gmail.com</v>
      </c>
    </row>
    <row r="168" spans="1:7">
      <c r="A168" t="s">
        <v>71</v>
      </c>
      <c r="B168" t="s">
        <v>23</v>
      </c>
      <c r="G168" t="str">
        <f t="shared" si="2"/>
        <v>arabasyosef2@gmail.com</v>
      </c>
    </row>
    <row r="169" spans="1:7">
      <c r="A169" t="s">
        <v>72</v>
      </c>
      <c r="B169" t="s">
        <v>23</v>
      </c>
      <c r="G169" t="str">
        <f t="shared" si="2"/>
        <v>morad.ammash@gmail.com</v>
      </c>
    </row>
    <row r="170" spans="1:7">
      <c r="A170" t="s">
        <v>85</v>
      </c>
      <c r="B170" t="s">
        <v>23</v>
      </c>
      <c r="G170" t="str">
        <f t="shared" si="2"/>
        <v>deirelassad@gmail.com</v>
      </c>
    </row>
    <row r="171" spans="1:7">
      <c r="A171" t="s">
        <v>112</v>
      </c>
      <c r="B171" t="s">
        <v>23</v>
      </c>
      <c r="G171" t="str">
        <f t="shared" si="2"/>
        <v>tuba.dov@gmail.com</v>
      </c>
    </row>
    <row r="172" spans="1:7">
      <c r="A172" t="s">
        <v>115</v>
      </c>
      <c r="B172" t="s">
        <v>23</v>
      </c>
      <c r="G172" t="str">
        <f t="shared" si="2"/>
        <v>leshkah.taybe@gmail.com</v>
      </c>
    </row>
    <row r="173" spans="1:7">
      <c r="A173" t="s">
        <v>129</v>
      </c>
      <c r="B173" t="s">
        <v>23</v>
      </c>
      <c r="G173" t="str">
        <f t="shared" si="2"/>
        <v>lishka.kk@gmail.com</v>
      </c>
    </row>
    <row r="174" spans="1:7">
      <c r="A174" t="s">
        <v>159</v>
      </c>
      <c r="B174" t="s">
        <v>23</v>
      </c>
      <c r="G174" t="str">
        <f t="shared" si="2"/>
        <v>masada1.lc@gmail.com</v>
      </c>
    </row>
    <row r="175" spans="1:7">
      <c r="A175" t="s">
        <v>173</v>
      </c>
      <c r="B175" t="s">
        <v>174</v>
      </c>
      <c r="G175" t="str">
        <f t="shared" si="2"/>
        <v>FJAMAL63@GMAIL.COM</v>
      </c>
    </row>
    <row r="176" spans="1:7">
      <c r="A176" t="s">
        <v>181</v>
      </c>
      <c r="B176" t="s">
        <v>23</v>
      </c>
      <c r="G176" t="str">
        <f t="shared" si="2"/>
        <v>beny200@gmail.com</v>
      </c>
    </row>
    <row r="177" spans="1:7">
      <c r="A177" t="s">
        <v>186</v>
      </c>
      <c r="B177" t="s">
        <v>23</v>
      </c>
      <c r="G177" t="str">
        <f t="shared" si="2"/>
        <v>hamid.abolel@gmail.com</v>
      </c>
    </row>
    <row r="178" spans="1:7">
      <c r="A178" t="s">
        <v>203</v>
      </c>
      <c r="B178" t="s">
        <v>23</v>
      </c>
      <c r="G178" t="str">
        <f t="shared" si="2"/>
        <v>faradis.council@gmail.com</v>
      </c>
    </row>
    <row r="179" spans="1:7">
      <c r="A179" t="s">
        <v>204</v>
      </c>
      <c r="B179" t="s">
        <v>23</v>
      </c>
      <c r="G179" t="str">
        <f t="shared" si="2"/>
        <v>Edgar.dalwar@gmail.com</v>
      </c>
    </row>
    <row r="180" spans="1:7">
      <c r="A180" t="s">
        <v>215</v>
      </c>
      <c r="B180" t="s">
        <v>23</v>
      </c>
      <c r="G180" t="str">
        <f t="shared" si="2"/>
        <v>ayman.ceo.kl@gmail.com</v>
      </c>
    </row>
    <row r="181" spans="1:7">
      <c r="A181" t="s">
        <v>242</v>
      </c>
      <c r="B181" t="s">
        <v>23</v>
      </c>
      <c r="G181" t="str">
        <f t="shared" si="2"/>
        <v>gargawi@gmail.com</v>
      </c>
    </row>
    <row r="182" spans="1:7">
      <c r="A182" t="s">
        <v>247</v>
      </c>
      <c r="B182" t="s">
        <v>23</v>
      </c>
      <c r="G182" t="str">
        <f t="shared" si="2"/>
        <v>najish11@gmail.com</v>
      </c>
    </row>
    <row r="183" spans="1:7">
      <c r="A183" t="s">
        <v>315</v>
      </c>
      <c r="B183" t="s">
        <v>23</v>
      </c>
      <c r="G183" t="str">
        <f t="shared" si="2"/>
        <v>maadams.639@gmail.com</v>
      </c>
    </row>
    <row r="184" spans="1:7">
      <c r="A184" t="s">
        <v>316</v>
      </c>
      <c r="B184" t="s">
        <v>23</v>
      </c>
      <c r="G184" t="str">
        <f t="shared" si="2"/>
        <v>mamon6@gmail.com</v>
      </c>
    </row>
    <row r="185" spans="1:7">
      <c r="A185" t="s">
        <v>346</v>
      </c>
      <c r="B185" t="s">
        <v>23</v>
      </c>
      <c r="G185" t="str">
        <f t="shared" si="2"/>
        <v>blalkh6s@gmail.com</v>
      </c>
    </row>
    <row r="186" spans="1:7">
      <c r="A186" t="s">
        <v>383</v>
      </c>
      <c r="B186" t="s">
        <v>23</v>
      </c>
      <c r="G186" t="str">
        <f t="shared" si="2"/>
        <v>shmohel617@gmail.com</v>
      </c>
    </row>
    <row r="187" spans="1:7">
      <c r="A187" t="s">
        <v>31</v>
      </c>
      <c r="B187" t="s">
        <v>32</v>
      </c>
      <c r="D187" t="s">
        <v>403</v>
      </c>
      <c r="G187" t="str">
        <f t="shared" si="2"/>
        <v>elbatoof-co@hotmail.co.il</v>
      </c>
    </row>
    <row r="188" spans="1:7">
      <c r="A188" t="s">
        <v>18</v>
      </c>
      <c r="B188" t="s">
        <v>19</v>
      </c>
      <c r="D188" t="s">
        <v>397</v>
      </c>
      <c r="G188" t="str">
        <f t="shared" si="2"/>
        <v>abu-snan@iula.org.il</v>
      </c>
    </row>
    <row r="189" spans="1:7">
      <c r="A189" t="s">
        <v>30</v>
      </c>
      <c r="B189" t="s">
        <v>19</v>
      </c>
      <c r="G189" t="str">
        <f t="shared" si="2"/>
        <v>abed_d@iula.org.il</v>
      </c>
    </row>
    <row r="190" spans="1:7">
      <c r="A190" t="s">
        <v>33</v>
      </c>
      <c r="B190" t="s">
        <v>19</v>
      </c>
      <c r="G190" t="str">
        <f t="shared" si="2"/>
        <v>camel_alona@iula.org.il</v>
      </c>
    </row>
    <row r="191" spans="1:7">
      <c r="A191" t="s">
        <v>84</v>
      </c>
      <c r="B191" t="s">
        <v>19</v>
      </c>
      <c r="G191" t="str">
        <f t="shared" si="2"/>
        <v>pniotd@iula.org.il</v>
      </c>
    </row>
    <row r="192" spans="1:7">
      <c r="A192" t="s">
        <v>141</v>
      </c>
      <c r="B192" t="s">
        <v>19</v>
      </c>
      <c r="G192" t="str">
        <f t="shared" si="2"/>
        <v>mm.lakya@iula.org.il</v>
      </c>
    </row>
    <row r="193" spans="1:7">
      <c r="A193" t="s">
        <v>311</v>
      </c>
      <c r="B193" t="s">
        <v>19</v>
      </c>
      <c r="G193" t="str">
        <f t="shared" si="2"/>
        <v>yesod@iula.org.il</v>
      </c>
    </row>
    <row r="194" spans="1:7">
      <c r="A194" t="s">
        <v>314</v>
      </c>
      <c r="B194" t="s">
        <v>19</v>
      </c>
      <c r="G194" t="str">
        <f t="shared" si="2"/>
        <v>lishka1@iula.org.il</v>
      </c>
    </row>
    <row r="195" spans="1:7">
      <c r="A195" t="s">
        <v>6</v>
      </c>
      <c r="B195" t="s">
        <v>7</v>
      </c>
      <c r="D195" t="s">
        <v>64</v>
      </c>
      <c r="G195" t="str">
        <f t="shared" ref="G195:G223" si="3">A195&amp;"@"&amp;B195</f>
        <v>lishca@j-v.org.il</v>
      </c>
    </row>
    <row r="196" spans="1:7">
      <c r="A196" t="s">
        <v>134</v>
      </c>
      <c r="B196" t="s">
        <v>135</v>
      </c>
      <c r="D196" t="s">
        <v>449</v>
      </c>
      <c r="G196" t="str">
        <f t="shared" si="3"/>
        <v>gizbar@kfar.org.il</v>
      </c>
    </row>
    <row r="197" spans="1:7">
      <c r="A197" t="s">
        <v>126</v>
      </c>
      <c r="B197" t="s">
        <v>127</v>
      </c>
      <c r="D197" t="s">
        <v>445</v>
      </c>
      <c r="G197" t="str">
        <f t="shared" si="3"/>
        <v>shmilb@kyair.org.il</v>
      </c>
    </row>
    <row r="198" spans="1:7">
      <c r="A198" t="s">
        <v>201</v>
      </c>
      <c r="B198" t="s">
        <v>202</v>
      </c>
      <c r="D198" t="s">
        <v>479</v>
      </c>
      <c r="G198" t="str">
        <f t="shared" si="3"/>
        <v>jasar@ladpc.gov.il</v>
      </c>
    </row>
    <row r="199" spans="1:7">
      <c r="A199" t="s">
        <v>227</v>
      </c>
      <c r="B199" t="s">
        <v>202</v>
      </c>
      <c r="G199" t="str">
        <f t="shared" si="3"/>
        <v>secrht@ladpc.gov.il</v>
      </c>
    </row>
    <row r="200" spans="1:7">
      <c r="A200" t="s">
        <v>138</v>
      </c>
      <c r="B200" t="s">
        <v>339</v>
      </c>
      <c r="D200" t="s">
        <v>544</v>
      </c>
      <c r="G200" t="str">
        <f t="shared" si="3"/>
        <v>info@maltar.co.il</v>
      </c>
    </row>
    <row r="201" spans="1:7">
      <c r="A201" t="s">
        <v>167</v>
      </c>
      <c r="B201" t="s">
        <v>168</v>
      </c>
      <c r="D201" t="s">
        <v>464</v>
      </c>
      <c r="G201" t="str">
        <f t="shared" si="3"/>
        <v>izko@mrg.org.il</v>
      </c>
    </row>
    <row r="202" spans="1:7">
      <c r="A202" t="s">
        <v>8</v>
      </c>
      <c r="B202" t="s">
        <v>9</v>
      </c>
      <c r="D202" t="s">
        <v>392</v>
      </c>
      <c r="G202" t="str">
        <f t="shared" si="3"/>
        <v>dover@neho.org.il</v>
      </c>
    </row>
    <row r="203" spans="1:7">
      <c r="A203" t="s">
        <v>50</v>
      </c>
      <c r="B203" t="s">
        <v>51</v>
      </c>
      <c r="D203" t="s">
        <v>410</v>
      </c>
      <c r="G203" t="str">
        <f t="shared" si="3"/>
        <v>bedagan@netvision.net.il</v>
      </c>
    </row>
    <row r="204" spans="1:7">
      <c r="A204" t="s">
        <v>140</v>
      </c>
      <c r="B204" t="s">
        <v>51</v>
      </c>
      <c r="G204" t="str">
        <f t="shared" si="3"/>
        <v>doverlod@netvision.net.il</v>
      </c>
    </row>
    <row r="205" spans="1:7">
      <c r="A205" t="s">
        <v>175</v>
      </c>
      <c r="B205" t="s">
        <v>176</v>
      </c>
      <c r="D205" t="s">
        <v>467</v>
      </c>
      <c r="G205" t="str">
        <f t="shared" si="3"/>
        <v>complaints@NZC.org.il</v>
      </c>
    </row>
    <row r="206" spans="1:7">
      <c r="A206" t="s">
        <v>149</v>
      </c>
      <c r="B206" t="s">
        <v>150</v>
      </c>
      <c r="D206" t="s">
        <v>455</v>
      </c>
      <c r="G206" t="str">
        <f t="shared" si="3"/>
        <v>yassin_hig@outlook.com</v>
      </c>
    </row>
    <row r="207" spans="1:7">
      <c r="A207" t="s">
        <v>234</v>
      </c>
      <c r="B207" t="s">
        <v>235</v>
      </c>
      <c r="D207" t="s">
        <v>492</v>
      </c>
      <c r="G207" t="str">
        <f t="shared" si="3"/>
        <v>adva@rng.org.il</v>
      </c>
    </row>
    <row r="208" spans="1:7">
      <c r="A208" t="s">
        <v>375</v>
      </c>
      <c r="B208" t="s">
        <v>376</v>
      </c>
      <c r="D208" t="s">
        <v>563</v>
      </c>
      <c r="G208" t="str">
        <f t="shared" si="3"/>
        <v>nir@rosh.org.il</v>
      </c>
    </row>
    <row r="209" spans="1:7">
      <c r="A209" t="s">
        <v>384</v>
      </c>
      <c r="B209" t="s">
        <v>385</v>
      </c>
      <c r="D209" t="s">
        <v>567</v>
      </c>
      <c r="G209" t="str">
        <f t="shared" si="3"/>
        <v>oded@sng.org.il</v>
      </c>
    </row>
    <row r="210" spans="1:7">
      <c r="A210" t="s">
        <v>60</v>
      </c>
      <c r="B210" t="s">
        <v>61</v>
      </c>
      <c r="D210" t="s">
        <v>415</v>
      </c>
      <c r="G210" t="str">
        <f t="shared" si="3"/>
        <v>basma120@walla.co.il</v>
      </c>
    </row>
    <row r="211" spans="1:7">
      <c r="A211" t="s">
        <v>116</v>
      </c>
      <c r="B211" t="s">
        <v>61</v>
      </c>
      <c r="G211" t="str">
        <f t="shared" si="3"/>
        <v>diab_jad@walla.co.il</v>
      </c>
    </row>
    <row r="212" spans="1:7">
      <c r="A212" t="s">
        <v>121</v>
      </c>
      <c r="B212" t="s">
        <v>61</v>
      </c>
      <c r="G212" t="str">
        <f t="shared" si="3"/>
        <v>maada.b@walla.co.il</v>
      </c>
    </row>
    <row r="213" spans="1:7">
      <c r="A213" t="s">
        <v>205</v>
      </c>
      <c r="B213" t="s">
        <v>61</v>
      </c>
      <c r="G213" t="str">
        <f t="shared" si="3"/>
        <v>saleemswead@walla.co.il</v>
      </c>
    </row>
    <row r="214" spans="1:7">
      <c r="A214" t="s">
        <v>106</v>
      </c>
      <c r="B214" t="s">
        <v>107</v>
      </c>
      <c r="G214" t="str">
        <f t="shared" si="3"/>
        <v>abu_ilgean@walla.com</v>
      </c>
    </row>
    <row r="215" spans="1:7">
      <c r="A215" t="s">
        <v>144</v>
      </c>
      <c r="B215" t="s">
        <v>107</v>
      </c>
      <c r="G215" t="str">
        <f t="shared" si="3"/>
        <v>Ovadiaih@walla.com</v>
      </c>
    </row>
    <row r="216" spans="1:7">
      <c r="A216" t="s">
        <v>224</v>
      </c>
      <c r="B216" t="s">
        <v>107</v>
      </c>
      <c r="G216" t="str">
        <f t="shared" si="3"/>
        <v>ramamayor@walla.com</v>
      </c>
    </row>
    <row r="217" spans="1:7">
      <c r="A217" t="s">
        <v>312</v>
      </c>
      <c r="B217" t="s">
        <v>313</v>
      </c>
      <c r="D217" t="s">
        <v>531</v>
      </c>
      <c r="G217" t="str">
        <f t="shared" si="3"/>
        <v>s@yaffa.org.il</v>
      </c>
    </row>
    <row r="218" spans="1:7">
      <c r="A218" t="s">
        <v>119</v>
      </c>
      <c r="B218" t="s">
        <v>120</v>
      </c>
      <c r="D218" t="s">
        <v>442</v>
      </c>
      <c r="G218" t="str">
        <f t="shared" si="3"/>
        <v>pniot@ye-mo.org.il</v>
      </c>
    </row>
    <row r="219" spans="1:7">
      <c r="A219" t="s">
        <v>122</v>
      </c>
      <c r="B219" t="s">
        <v>123</v>
      </c>
      <c r="D219" t="s">
        <v>443</v>
      </c>
      <c r="G219" t="str">
        <f t="shared" si="3"/>
        <v>yaniv@ylc.org.il</v>
      </c>
    </row>
    <row r="220" spans="1:7">
      <c r="A220" t="s">
        <v>309</v>
      </c>
      <c r="B220" t="s">
        <v>310</v>
      </c>
      <c r="D220" t="s">
        <v>530</v>
      </c>
      <c r="G220" t="str">
        <f t="shared" si="3"/>
        <v>mirit@yoav.org.il</v>
      </c>
    </row>
    <row r="221" spans="1:7">
      <c r="A221" t="s">
        <v>193</v>
      </c>
      <c r="B221" t="s">
        <v>194</v>
      </c>
      <c r="D221" t="s">
        <v>475</v>
      </c>
      <c r="G221" t="str">
        <f t="shared" si="3"/>
        <v>windows@zahav.net.il</v>
      </c>
    </row>
    <row r="222" spans="1:7">
      <c r="A222" t="s">
        <v>249</v>
      </c>
      <c r="B222" t="s">
        <v>194</v>
      </c>
      <c r="G222" t="str">
        <f t="shared" si="3"/>
        <v>tel-mond@zahav.net.il</v>
      </c>
    </row>
    <row r="223" spans="1:7">
      <c r="A223" t="s">
        <v>93</v>
      </c>
      <c r="B223" t="s">
        <v>94</v>
      </c>
      <c r="D223" t="s">
        <v>431</v>
      </c>
      <c r="G223" t="str">
        <f t="shared" si="3"/>
        <v>yasmitd@zy1882.co.il</v>
      </c>
    </row>
  </sheetData>
  <autoFilter ref="A1:E1">
    <sortState ref="A2:E223">
      <sortCondition ref="E1"/>
    </sortState>
  </autoFilter>
  <sortState ref="A1:B222">
    <sortCondition ref="B1:B22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דיווח תרומות</vt:lpstr>
      <vt:lpstr>קרנות עירוניות לתרומות</vt:lpstr>
      <vt:lpstr>ממונים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Yogev Sharvit</dc:creator>
  <cp:lastModifiedBy>Sharvit, Yogev</cp:lastModifiedBy>
  <dcterms:created xsi:type="dcterms:W3CDTF">2018-06-17T07:03:42Z</dcterms:created>
  <dcterms:modified xsi:type="dcterms:W3CDTF">2018-11-20T06:51:06Z</dcterms:modified>
</cp:coreProperties>
</file>