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/>
  <mc:AlternateContent xmlns:mc="http://schemas.openxmlformats.org/markup-compatibility/2006">
    <mc:Choice Requires="x15">
      <x15ac:absPath xmlns:x15ac="http://schemas.microsoft.com/office/spreadsheetml/2010/11/ac" url="C:\Users\michalpe\Desktop\חופש המידע הצלחה\לשלוח להתאחדות\"/>
    </mc:Choice>
  </mc:AlternateContent>
  <xr:revisionPtr revIDLastSave="0" documentId="8_{1527E86E-4471-4265-8D5C-4B24866B48D4}" xr6:coauthVersionLast="36" xr6:coauthVersionMax="36" xr10:uidLastSave="{00000000-0000-0000-0000-000000000000}"/>
  <bookViews>
    <workbookView xWindow="0" yWindow="0" windowWidth="25600" windowHeight="10280" xr2:uid="{00000000-000D-0000-FFFF-FFFF00000000}"/>
  </bookViews>
  <sheets>
    <sheet name="מספרי סטודנטים" sheetId="1" r:id="rId1"/>
  </sheets>
  <definedNames>
    <definedName name="_xlnm._FilterDatabase" localSheetId="0" hidden="1">'מספרי סטודנטים'!$A$2:$M$42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  <ext uri="GoogleSheetsCustomDataVersion1">
      <go:sheetsCustomData xmlns:go="http://customooxmlschemas.google.com/" r:id="rId6" roundtripDataSignature="AMtx7mgDmJO175WpSCMOTOTWjxbWWJYZlA=="/>
    </ext>
  </extLst>
</workbook>
</file>

<file path=xl/calcChain.xml><?xml version="1.0" encoding="utf-8"?>
<calcChain xmlns="http://schemas.openxmlformats.org/spreadsheetml/2006/main">
  <c r="I44" i="1" l="1"/>
  <c r="L45" i="1"/>
  <c r="K45" i="1"/>
  <c r="J44" i="1"/>
  <c r="L44" i="1"/>
  <c r="K44" i="1"/>
  <c r="K2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2" i="1"/>
  <c r="K43" i="1"/>
  <c r="K3" i="1"/>
  <c r="J3" i="1"/>
  <c r="L3" i="1"/>
  <c r="L5" i="1"/>
  <c r="M5" i="1" s="1"/>
  <c r="L6" i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L15" i="1"/>
  <c r="M15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L23" i="1"/>
  <c r="M23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L43" i="1"/>
  <c r="M24" i="1"/>
  <c r="M33" i="1"/>
  <c r="M6" i="1"/>
  <c r="M14" i="1"/>
  <c r="M22" i="1"/>
  <c r="F44" i="1"/>
  <c r="F45" i="1" s="1"/>
  <c r="E44" i="1"/>
  <c r="E45" i="1" s="1"/>
  <c r="J10" i="1"/>
  <c r="I25" i="1"/>
  <c r="H25" i="1"/>
  <c r="G25" i="1"/>
  <c r="D25" i="1"/>
  <c r="C25" i="1"/>
  <c r="K25" i="1" s="1"/>
  <c r="H44" i="1" l="1"/>
  <c r="H45" i="1" s="1"/>
  <c r="L25" i="1"/>
  <c r="M25" i="1" s="1"/>
  <c r="M3" i="1"/>
  <c r="I45" i="1"/>
  <c r="C4" i="1"/>
  <c r="J5" i="1"/>
  <c r="J7" i="1"/>
  <c r="J6" i="1"/>
  <c r="J9" i="1"/>
  <c r="J8" i="1"/>
  <c r="J12" i="1"/>
  <c r="J11" i="1"/>
  <c r="J15" i="1"/>
  <c r="J18" i="1"/>
  <c r="J28" i="1"/>
  <c r="J14" i="1"/>
  <c r="J19" i="1"/>
  <c r="J17" i="1"/>
  <c r="J25" i="1"/>
  <c r="J20" i="1"/>
  <c r="J26" i="1"/>
  <c r="J23" i="1"/>
  <c r="J27" i="1"/>
  <c r="J34" i="1"/>
  <c r="J22" i="1"/>
  <c r="J13" i="1"/>
  <c r="J29" i="1"/>
  <c r="J32" i="1"/>
  <c r="J35" i="1"/>
  <c r="J36" i="1"/>
  <c r="J30" i="1"/>
  <c r="J38" i="1"/>
  <c r="J33" i="1"/>
  <c r="J39" i="1"/>
  <c r="J37" i="1"/>
  <c r="J31" i="1"/>
  <c r="J41" i="1"/>
  <c r="J42" i="1"/>
  <c r="J43" i="1"/>
  <c r="J21" i="1"/>
  <c r="J40" i="1"/>
  <c r="C44" i="1" l="1"/>
  <c r="C45" i="1" s="1"/>
  <c r="G16" i="1"/>
  <c r="L16" i="1" s="1"/>
  <c r="M16" i="1" s="1"/>
  <c r="D4" i="1"/>
  <c r="L4" i="1" s="1"/>
  <c r="K4" i="1" l="1"/>
  <c r="G44" i="1"/>
  <c r="G45" i="1" s="1"/>
  <c r="D44" i="1"/>
  <c r="D45" i="1" s="1"/>
  <c r="M4" i="1"/>
  <c r="J16" i="1"/>
  <c r="J4" i="1"/>
  <c r="J45" i="1" s="1"/>
</calcChain>
</file>

<file path=xl/sharedStrings.xml><?xml version="1.0" encoding="utf-8"?>
<sst xmlns="http://schemas.openxmlformats.org/spreadsheetml/2006/main" count="63" uniqueCount="60">
  <si>
    <t>מס"ד</t>
  </si>
  <si>
    <t>מוסד</t>
  </si>
  <si>
    <t>תואר ראשון</t>
  </si>
  <si>
    <t>תואר שני</t>
  </si>
  <si>
    <t>תואר שלישי</t>
  </si>
  <si>
    <t>הנדסאים</t>
  </si>
  <si>
    <t>מכינה</t>
  </si>
  <si>
    <t>לימודי תעודה</t>
  </si>
  <si>
    <t>לימודי חוץ והשלמה</t>
  </si>
  <si>
    <t>סה"כ</t>
  </si>
  <si>
    <t>אוניברסיטת תל אביב</t>
  </si>
  <si>
    <t xml:space="preserve">האוניברסיטה העברית </t>
  </si>
  <si>
    <t>אוניברסיטת בן גוריון</t>
  </si>
  <si>
    <t>האוניברסיטה הפתוחה FTE (ללא מכללת ר"ג)</t>
  </si>
  <si>
    <t>אוניברסיטת בר - אילן</t>
  </si>
  <si>
    <t>אוניברסיטת אריאל</t>
  </si>
  <si>
    <t>הקריה האקדמית אונו</t>
  </si>
  <si>
    <t>המכללה למנהל</t>
  </si>
  <si>
    <t>אוניברסיטת רייכמן</t>
  </si>
  <si>
    <t xml:space="preserve"> בית ברל</t>
  </si>
  <si>
    <t>ספיר</t>
  </si>
  <si>
    <t>סמינר הקיבוצים</t>
  </si>
  <si>
    <t>רופין</t>
  </si>
  <si>
    <t>המכללה האקדמית סמי שמעון</t>
  </si>
  <si>
    <t>מכון טכנולוגי חולון - HIT</t>
  </si>
  <si>
    <t>תל חי</t>
  </si>
  <si>
    <t>מכללת אשקלון</t>
  </si>
  <si>
    <t>המרכז האקדמי לב</t>
  </si>
  <si>
    <t>אקדמית תל אביב יפו</t>
  </si>
  <si>
    <t>שנקר</t>
  </si>
  <si>
    <t xml:space="preserve"> אחוה</t>
  </si>
  <si>
    <t xml:space="preserve"> אורט בראודה</t>
  </si>
  <si>
    <t>מרכז אקדמי פרס</t>
  </si>
  <si>
    <t>הדסה</t>
  </si>
  <si>
    <t>-</t>
  </si>
  <si>
    <t>נתניה</t>
  </si>
  <si>
    <t xml:space="preserve"> גליל מערבי</t>
  </si>
  <si>
    <t>אורנים</t>
  </si>
  <si>
    <t>דוד ילין</t>
  </si>
  <si>
    <t>אפקה - המכללה האקדמית להנדסה בת"א</t>
  </si>
  <si>
    <t>מכללת קיי</t>
  </si>
  <si>
    <t>כנרת</t>
  </si>
  <si>
    <t>בצלאל</t>
  </si>
  <si>
    <t>שערי מדע ומשפט</t>
  </si>
  <si>
    <t>המרכז האקדמי למשפט ולעסקים</t>
  </si>
  <si>
    <t>המכללה הטכנולוגית ב"ש</t>
  </si>
  <si>
    <t>---</t>
  </si>
  <si>
    <t>----</t>
  </si>
  <si>
    <t>האקדמיה למוסיקה ומחול בירושלים</t>
  </si>
  <si>
    <t>ויצו חיפה</t>
  </si>
  <si>
    <t>עמק יזרעאל</t>
  </si>
  <si>
    <t xml:space="preserve">מכללת עזריאלי </t>
  </si>
  <si>
    <t>לוינסקי - וינגייט</t>
  </si>
  <si>
    <t>אוניברסיטת חיפה</t>
  </si>
  <si>
    <t>דיווח מספרי סטודנטים ע"י המוסדות (2022-2023)</t>
  </si>
  <si>
    <t>סה"כ קולות</t>
  </si>
  <si>
    <t>סה"כ נספרים למנדטים</t>
  </si>
  <si>
    <t>סה"כ סטודנטים מיוצגים</t>
  </si>
  <si>
    <t>סה"כ סטודנטים מיוצגים ללא האוניברסיטה הפתוחה</t>
  </si>
  <si>
    <t>סה"כ למל"ג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</si>
</sst>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9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rgb="FF000000"/>
      <name val="Arial"/>
      <family val="2"/>
      <scheme val="minor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9"/>
      <color rgb="FF000000"/>
      <name val="Open Sans Hebrew"/>
    </font>
  </fonts>
  <fills count="8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E599"/>
        <bgColor rgb="FFFFE599"/>
      </patternFill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rgb="FF00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" fontId="4" fillId="4" borderId="1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" fontId="4" fillId="6" borderId="4" xfId="1" applyNumberFormat="1" applyFont="1" applyFill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1" fontId="4" fillId="4" borderId="1" xfId="1" applyNumberFormat="1" applyFont="1" applyFill="1" applyBorder="1" applyAlignment="1">
      <alignment horizontal="center" vertical="top"/>
    </xf>
    <xf numFmtId="1" fontId="4" fillId="0" borderId="1" xfId="1" applyNumberFormat="1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" fontId="4" fillId="0" borderId="10" xfId="1" applyNumberFormat="1" applyFont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1" fontId="4" fillId="7" borderId="12" xfId="1" applyNumberFormat="1" applyFont="1" applyFill="1" applyBorder="1" applyAlignment="1">
      <alignment horizontal="center" vertical="center"/>
    </xf>
    <xf numFmtId="1" fontId="7" fillId="7" borderId="12" xfId="1" applyNumberFormat="1" applyFont="1" applyFill="1" applyBorder="1" applyAlignment="1">
      <alignment horizontal="center" vertical="center" wrapText="1"/>
    </xf>
    <xf numFmtId="1" fontId="4" fillId="7" borderId="13" xfId="1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1" fontId="4" fillId="6" borderId="5" xfId="1" applyNumberFormat="1" applyFont="1" applyFill="1" applyBorder="1" applyAlignment="1">
      <alignment horizontal="center" vertical="center"/>
    </xf>
    <xf numFmtId="1" fontId="7" fillId="6" borderId="5" xfId="1" applyNumberFormat="1" applyFont="1" applyFill="1" applyBorder="1" applyAlignment="1">
      <alignment horizontal="center" vertical="center" wrapText="1"/>
    </xf>
    <xf numFmtId="1" fontId="4" fillId="6" borderId="18" xfId="1" applyNumberFormat="1" applyFont="1" applyFill="1" applyBorder="1" applyAlignment="1">
      <alignment horizontal="center" vertical="center"/>
    </xf>
    <xf numFmtId="1" fontId="4" fillId="6" borderId="19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" fontId="4" fillId="7" borderId="23" xfId="0" applyNumberFormat="1" applyFont="1" applyFill="1" applyBorder="1" applyAlignment="1">
      <alignment horizontal="center" vertical="center"/>
    </xf>
    <xf numFmtId="1" fontId="3" fillId="7" borderId="3" xfId="1" applyNumberFormat="1" applyFont="1" applyFill="1" applyBorder="1" applyAlignment="1">
      <alignment horizontal="center" vertical="center"/>
    </xf>
    <xf numFmtId="1" fontId="3" fillId="7" borderId="14" xfId="1" applyNumberFormat="1" applyFont="1" applyFill="1" applyBorder="1" applyAlignment="1">
      <alignment horizontal="center" vertical="center"/>
    </xf>
    <xf numFmtId="1" fontId="3" fillId="6" borderId="2" xfId="1" applyNumberFormat="1" applyFont="1" applyFill="1" applyBorder="1" applyAlignment="1">
      <alignment horizontal="center" vertical="center"/>
    </xf>
    <xf numFmtId="1" fontId="3" fillId="6" borderId="11" xfId="1" applyNumberFormat="1" applyFont="1" applyFill="1" applyBorder="1" applyAlignment="1">
      <alignment horizontal="center" vertical="center"/>
    </xf>
    <xf numFmtId="1" fontId="3" fillId="7" borderId="6" xfId="1" applyNumberFormat="1" applyFont="1" applyFill="1" applyBorder="1" applyAlignment="1">
      <alignment horizontal="center" vertical="center"/>
    </xf>
    <xf numFmtId="1" fontId="3" fillId="7" borderId="15" xfId="1" applyNumberFormat="1" applyFont="1" applyFill="1" applyBorder="1" applyAlignment="1">
      <alignment horizontal="center" vertical="center"/>
    </xf>
    <xf numFmtId="1" fontId="3" fillId="6" borderId="8" xfId="1" applyNumberFormat="1" applyFont="1" applyFill="1" applyBorder="1" applyAlignment="1">
      <alignment horizontal="center" vertical="center"/>
    </xf>
    <xf numFmtId="1" fontId="3" fillId="6" borderId="7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88"/>
  <sheetViews>
    <sheetView rightToLeft="1" tabSelected="1" zoomScale="70" zoomScaleNormal="70" workbookViewId="0">
      <pane ySplit="2" topLeftCell="A26" activePane="bottomLeft" state="frozen"/>
      <selection pane="bottomLeft" activeCell="H44" sqref="H44"/>
    </sheetView>
  </sheetViews>
  <sheetFormatPr defaultColWidth="12.6328125" defaultRowHeight="15" customHeight="1"/>
  <cols>
    <col min="1" max="1" width="14.453125" customWidth="1"/>
    <col min="2" max="2" width="48.08984375" bestFit="1" customWidth="1"/>
    <col min="3" max="3" width="16.90625" bestFit="1" customWidth="1"/>
    <col min="4" max="4" width="14.54296875" bestFit="1" customWidth="1"/>
    <col min="5" max="5" width="17.1796875" bestFit="1" customWidth="1"/>
    <col min="6" max="6" width="14.54296875" bestFit="1" customWidth="1"/>
    <col min="7" max="7" width="11.453125" bestFit="1" customWidth="1"/>
    <col min="8" max="8" width="18.90625" bestFit="1" customWidth="1"/>
    <col min="9" max="9" width="24.81640625" bestFit="1" customWidth="1"/>
    <col min="10" max="10" width="15.08984375" customWidth="1"/>
    <col min="11" max="11" width="19.54296875" bestFit="1" customWidth="1"/>
    <col min="12" max="12" width="31.08984375" bestFit="1" customWidth="1"/>
    <col min="13" max="13" width="13.1796875" bestFit="1" customWidth="1"/>
    <col min="14" max="27" width="14.453125" customWidth="1"/>
  </cols>
  <sheetData>
    <row r="1" spans="1:15" ht="61.75" customHeight="1" thickBot="1">
      <c r="A1" s="41" t="s">
        <v>54</v>
      </c>
      <c r="B1" s="42"/>
      <c r="C1" s="42"/>
      <c r="D1" s="42"/>
      <c r="E1" s="42"/>
      <c r="F1" s="42"/>
      <c r="G1" s="42"/>
      <c r="H1" s="42"/>
      <c r="I1" s="42"/>
      <c r="J1" s="42"/>
      <c r="K1" s="43"/>
      <c r="L1" s="43"/>
      <c r="M1" s="44"/>
    </row>
    <row r="2" spans="1:15" ht="30" customHeight="1">
      <c r="A2" s="28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4" t="s">
        <v>9</v>
      </c>
      <c r="K2" s="20" t="s">
        <v>59</v>
      </c>
      <c r="L2" s="21" t="s">
        <v>56</v>
      </c>
      <c r="M2" s="29" t="s">
        <v>55</v>
      </c>
      <c r="N2" s="1"/>
      <c r="O2" s="1"/>
    </row>
    <row r="3" spans="1:15" ht="15.5">
      <c r="A3" s="5">
        <v>1</v>
      </c>
      <c r="B3" s="3" t="s">
        <v>10</v>
      </c>
      <c r="C3" s="7">
        <v>17054</v>
      </c>
      <c r="D3" s="7">
        <v>10304</v>
      </c>
      <c r="E3" s="7">
        <v>2276</v>
      </c>
      <c r="F3" s="7"/>
      <c r="G3" s="7"/>
      <c r="H3" s="7">
        <v>501</v>
      </c>
      <c r="I3" s="7"/>
      <c r="J3" s="15">
        <f t="shared" ref="J3:J23" si="0">SUM(C3:I3)</f>
        <v>30135</v>
      </c>
      <c r="K3" s="6">
        <f t="shared" ref="K3:K23" si="1">C3+D3+E3</f>
        <v>29634</v>
      </c>
      <c r="L3" s="22">
        <f t="shared" ref="L3:L14" si="2">C3+D3+E3+G3+F3</f>
        <v>29634</v>
      </c>
      <c r="M3" s="30">
        <f t="shared" ref="M3:M41" si="3">L3/1000</f>
        <v>29.634</v>
      </c>
      <c r="N3" s="1"/>
      <c r="O3" s="1"/>
    </row>
    <row r="4" spans="1:15" ht="15.5">
      <c r="A4" s="5">
        <v>2</v>
      </c>
      <c r="B4" s="3" t="s">
        <v>13</v>
      </c>
      <c r="C4" s="4">
        <f>147499/20*3</f>
        <v>22124.85</v>
      </c>
      <c r="D4" s="4">
        <f>3249-221</f>
        <v>3028</v>
      </c>
      <c r="E4" s="4"/>
      <c r="F4" s="4"/>
      <c r="G4" s="4"/>
      <c r="H4" s="4"/>
      <c r="I4" s="4"/>
      <c r="J4" s="15">
        <f t="shared" si="0"/>
        <v>25152.85</v>
      </c>
      <c r="K4" s="6">
        <f t="shared" si="1"/>
        <v>25152.85</v>
      </c>
      <c r="L4" s="22">
        <f t="shared" si="2"/>
        <v>25152.85</v>
      </c>
      <c r="M4" s="30">
        <f t="shared" si="3"/>
        <v>25.152849999999997</v>
      </c>
      <c r="N4" s="1"/>
      <c r="O4" s="1"/>
    </row>
    <row r="5" spans="1:15" ht="15.5">
      <c r="A5" s="5">
        <v>3</v>
      </c>
      <c r="B5" s="3" t="s">
        <v>11</v>
      </c>
      <c r="C5" s="4">
        <v>13556</v>
      </c>
      <c r="D5" s="4">
        <v>6158</v>
      </c>
      <c r="E5" s="4">
        <v>2258</v>
      </c>
      <c r="F5" s="4"/>
      <c r="G5" s="4">
        <v>328</v>
      </c>
      <c r="H5" s="4">
        <v>199</v>
      </c>
      <c r="I5" s="4">
        <v>2481</v>
      </c>
      <c r="J5" s="15">
        <f t="shared" si="0"/>
        <v>24980</v>
      </c>
      <c r="K5" s="6">
        <f t="shared" si="1"/>
        <v>21972</v>
      </c>
      <c r="L5" s="22">
        <f t="shared" si="2"/>
        <v>22300</v>
      </c>
      <c r="M5" s="30">
        <f t="shared" si="3"/>
        <v>22.3</v>
      </c>
      <c r="N5" s="1"/>
      <c r="O5" s="1"/>
    </row>
    <row r="6" spans="1:15" ht="15.5">
      <c r="A6" s="5">
        <v>4</v>
      </c>
      <c r="B6" s="3" t="s">
        <v>14</v>
      </c>
      <c r="C6" s="4">
        <v>10767</v>
      </c>
      <c r="D6" s="4">
        <v>6935</v>
      </c>
      <c r="E6" s="4">
        <v>2541</v>
      </c>
      <c r="F6" s="4"/>
      <c r="G6" s="4">
        <v>637</v>
      </c>
      <c r="H6" s="4">
        <v>621</v>
      </c>
      <c r="I6" s="4">
        <v>4031</v>
      </c>
      <c r="J6" s="15">
        <f t="shared" si="0"/>
        <v>25532</v>
      </c>
      <c r="K6" s="6">
        <f t="shared" si="1"/>
        <v>20243</v>
      </c>
      <c r="L6" s="22">
        <f t="shared" si="2"/>
        <v>20880</v>
      </c>
      <c r="M6" s="30">
        <f t="shared" si="3"/>
        <v>20.88</v>
      </c>
      <c r="N6" s="1"/>
      <c r="O6" s="1"/>
    </row>
    <row r="7" spans="1:15" ht="15.5">
      <c r="A7" s="5">
        <v>5</v>
      </c>
      <c r="B7" s="3" t="s">
        <v>12</v>
      </c>
      <c r="C7" s="7">
        <v>13352</v>
      </c>
      <c r="D7" s="7">
        <v>3728</v>
      </c>
      <c r="E7" s="7">
        <v>1682</v>
      </c>
      <c r="F7" s="7"/>
      <c r="G7" s="7">
        <v>364</v>
      </c>
      <c r="H7" s="7">
        <v>131</v>
      </c>
      <c r="I7" s="7">
        <v>300</v>
      </c>
      <c r="J7" s="15">
        <f t="shared" si="0"/>
        <v>19557</v>
      </c>
      <c r="K7" s="6">
        <f t="shared" si="1"/>
        <v>18762</v>
      </c>
      <c r="L7" s="22">
        <f t="shared" si="2"/>
        <v>19126</v>
      </c>
      <c r="M7" s="30">
        <f t="shared" si="3"/>
        <v>19.126000000000001</v>
      </c>
      <c r="N7" s="1"/>
      <c r="O7" s="1"/>
    </row>
    <row r="8" spans="1:15" ht="15.5">
      <c r="A8" s="5">
        <v>6</v>
      </c>
      <c r="B8" s="3" t="s">
        <v>16</v>
      </c>
      <c r="C8" s="4">
        <v>13160</v>
      </c>
      <c r="D8" s="4">
        <v>3612</v>
      </c>
      <c r="E8" s="4"/>
      <c r="F8" s="4"/>
      <c r="G8" s="4">
        <v>1000</v>
      </c>
      <c r="H8" s="4">
        <v>240</v>
      </c>
      <c r="I8" s="4"/>
      <c r="J8" s="15">
        <f t="shared" si="0"/>
        <v>18012</v>
      </c>
      <c r="K8" s="6">
        <f t="shared" si="1"/>
        <v>16772</v>
      </c>
      <c r="L8" s="22">
        <f t="shared" si="2"/>
        <v>17772</v>
      </c>
      <c r="M8" s="30">
        <f t="shared" si="3"/>
        <v>17.771999999999998</v>
      </c>
      <c r="N8" s="1"/>
      <c r="O8" s="1"/>
    </row>
    <row r="9" spans="1:15" ht="15.5">
      <c r="A9" s="5">
        <v>7</v>
      </c>
      <c r="B9" s="3" t="s">
        <v>15</v>
      </c>
      <c r="C9" s="4">
        <v>11850</v>
      </c>
      <c r="D9" s="8">
        <v>1410</v>
      </c>
      <c r="E9" s="4">
        <v>405</v>
      </c>
      <c r="F9" s="4">
        <v>1950</v>
      </c>
      <c r="G9" s="4">
        <v>1850</v>
      </c>
      <c r="H9" s="4">
        <v>985</v>
      </c>
      <c r="I9" s="4">
        <v>850</v>
      </c>
      <c r="J9" s="15">
        <f t="shared" si="0"/>
        <v>19300</v>
      </c>
      <c r="K9" s="6">
        <f t="shared" si="1"/>
        <v>13665</v>
      </c>
      <c r="L9" s="22">
        <f t="shared" si="2"/>
        <v>17465</v>
      </c>
      <c r="M9" s="30">
        <f t="shared" si="3"/>
        <v>17.465</v>
      </c>
      <c r="N9" s="1"/>
      <c r="O9" s="1"/>
    </row>
    <row r="10" spans="1:15" ht="15.5">
      <c r="A10" s="5">
        <v>8</v>
      </c>
      <c r="B10" s="3" t="s">
        <v>53</v>
      </c>
      <c r="C10" s="4">
        <v>7736</v>
      </c>
      <c r="D10" s="4">
        <v>7186</v>
      </c>
      <c r="E10" s="4">
        <v>1607</v>
      </c>
      <c r="F10" s="4"/>
      <c r="G10" s="4">
        <v>772</v>
      </c>
      <c r="H10" s="4">
        <v>102</v>
      </c>
      <c r="I10" s="4">
        <v>1537</v>
      </c>
      <c r="J10" s="15">
        <f t="shared" ref="J10" si="4">SUM(C10:I10)</f>
        <v>18940</v>
      </c>
      <c r="K10" s="6">
        <f t="shared" si="1"/>
        <v>16529</v>
      </c>
      <c r="L10" s="22">
        <f t="shared" si="2"/>
        <v>17301</v>
      </c>
      <c r="M10" s="30">
        <f t="shared" si="3"/>
        <v>17.300999999999998</v>
      </c>
      <c r="N10" s="1"/>
      <c r="O10" s="1"/>
    </row>
    <row r="11" spans="1:15" ht="15.5">
      <c r="A11" s="5">
        <v>9</v>
      </c>
      <c r="B11" s="3" t="s">
        <v>18</v>
      </c>
      <c r="C11" s="4">
        <v>6826</v>
      </c>
      <c r="D11" s="4">
        <v>1764</v>
      </c>
      <c r="E11" s="4">
        <v>28</v>
      </c>
      <c r="F11" s="4"/>
      <c r="G11" s="4"/>
      <c r="H11" s="4"/>
      <c r="I11" s="4"/>
      <c r="J11" s="15">
        <f t="shared" si="0"/>
        <v>8618</v>
      </c>
      <c r="K11" s="6">
        <f t="shared" si="1"/>
        <v>8618</v>
      </c>
      <c r="L11" s="22">
        <f t="shared" si="2"/>
        <v>8618</v>
      </c>
      <c r="M11" s="30">
        <f t="shared" si="3"/>
        <v>8.6180000000000003</v>
      </c>
      <c r="N11" s="1"/>
      <c r="O11" s="1"/>
    </row>
    <row r="12" spans="1:15" ht="15.5">
      <c r="A12" s="5">
        <v>10</v>
      </c>
      <c r="B12" s="3" t="s">
        <v>17</v>
      </c>
      <c r="C12" s="4">
        <v>6715</v>
      </c>
      <c r="D12" s="4">
        <v>1151</v>
      </c>
      <c r="E12" s="4"/>
      <c r="F12" s="4"/>
      <c r="G12" s="4">
        <v>246</v>
      </c>
      <c r="H12" s="4">
        <v>135</v>
      </c>
      <c r="I12" s="4"/>
      <c r="J12" s="15">
        <f t="shared" si="0"/>
        <v>8247</v>
      </c>
      <c r="K12" s="6">
        <f t="shared" si="1"/>
        <v>7866</v>
      </c>
      <c r="L12" s="22">
        <f t="shared" si="2"/>
        <v>8112</v>
      </c>
      <c r="M12" s="30">
        <f t="shared" si="3"/>
        <v>8.1120000000000001</v>
      </c>
      <c r="N12" s="1"/>
      <c r="O12" s="1"/>
    </row>
    <row r="13" spans="1:15" ht="15.5">
      <c r="A13" s="5">
        <v>11</v>
      </c>
      <c r="B13" s="3" t="s">
        <v>32</v>
      </c>
      <c r="C13" s="9">
        <v>5434</v>
      </c>
      <c r="D13" s="9">
        <v>1065</v>
      </c>
      <c r="E13" s="9"/>
      <c r="F13" s="9"/>
      <c r="G13" s="9">
        <v>145</v>
      </c>
      <c r="H13" s="9"/>
      <c r="I13" s="9"/>
      <c r="J13" s="15">
        <f t="shared" si="0"/>
        <v>6644</v>
      </c>
      <c r="K13" s="6">
        <f t="shared" si="1"/>
        <v>6499</v>
      </c>
      <c r="L13" s="22">
        <f t="shared" si="2"/>
        <v>6644</v>
      </c>
      <c r="M13" s="30">
        <f t="shared" si="3"/>
        <v>6.6440000000000001</v>
      </c>
      <c r="N13" s="1"/>
      <c r="O13" s="1"/>
    </row>
    <row r="14" spans="1:15" ht="15.5">
      <c r="A14" s="5">
        <v>12</v>
      </c>
      <c r="B14" s="3" t="s">
        <v>23</v>
      </c>
      <c r="C14" s="9">
        <v>4542</v>
      </c>
      <c r="D14" s="9">
        <v>170</v>
      </c>
      <c r="E14" s="9"/>
      <c r="F14" s="9"/>
      <c r="G14" s="9">
        <v>1400</v>
      </c>
      <c r="H14" s="9"/>
      <c r="I14" s="9"/>
      <c r="J14" s="15">
        <f t="shared" si="0"/>
        <v>6112</v>
      </c>
      <c r="K14" s="6">
        <f t="shared" si="1"/>
        <v>4712</v>
      </c>
      <c r="L14" s="22">
        <f t="shared" si="2"/>
        <v>6112</v>
      </c>
      <c r="M14" s="30">
        <f t="shared" si="3"/>
        <v>6.1120000000000001</v>
      </c>
      <c r="N14" s="1"/>
      <c r="O14" s="1"/>
    </row>
    <row r="15" spans="1:15" ht="15.5">
      <c r="A15" s="5">
        <v>13</v>
      </c>
      <c r="B15" s="3" t="s">
        <v>19</v>
      </c>
      <c r="C15" s="9">
        <v>2835</v>
      </c>
      <c r="D15" s="9">
        <v>921</v>
      </c>
      <c r="E15" s="9"/>
      <c r="F15" s="9"/>
      <c r="G15" s="9">
        <v>28</v>
      </c>
      <c r="H15" s="9">
        <v>2282</v>
      </c>
      <c r="I15" s="9">
        <v>2514</v>
      </c>
      <c r="J15" s="15">
        <f t="shared" si="0"/>
        <v>8580</v>
      </c>
      <c r="K15" s="6">
        <f t="shared" si="1"/>
        <v>3756</v>
      </c>
      <c r="L15" s="22">
        <f>C15+D15+E15+G15+F15+H15</f>
        <v>6066</v>
      </c>
      <c r="M15" s="30">
        <f t="shared" si="3"/>
        <v>6.0659999999999998</v>
      </c>
      <c r="N15" s="1"/>
      <c r="O15" s="1"/>
    </row>
    <row r="16" spans="1:15" ht="15.5">
      <c r="A16" s="5">
        <v>14</v>
      </c>
      <c r="B16" s="3" t="s">
        <v>22</v>
      </c>
      <c r="C16" s="9">
        <v>3987</v>
      </c>
      <c r="D16" s="9">
        <v>608</v>
      </c>
      <c r="E16" s="9"/>
      <c r="F16" s="9">
        <v>978</v>
      </c>
      <c r="G16" s="9">
        <f>380+47</f>
        <v>427</v>
      </c>
      <c r="H16" s="9">
        <v>241</v>
      </c>
      <c r="I16" s="9"/>
      <c r="J16" s="15">
        <f t="shared" si="0"/>
        <v>6241</v>
      </c>
      <c r="K16" s="6">
        <f t="shared" si="1"/>
        <v>4595</v>
      </c>
      <c r="L16" s="22">
        <f>C16+D16+E16+G16+F16</f>
        <v>6000</v>
      </c>
      <c r="M16" s="30">
        <f t="shared" si="3"/>
        <v>6</v>
      </c>
      <c r="N16" s="1"/>
      <c r="O16" s="1"/>
    </row>
    <row r="17" spans="1:15" ht="15.5">
      <c r="A17" s="5">
        <v>15</v>
      </c>
      <c r="B17" s="3" t="s">
        <v>25</v>
      </c>
      <c r="C17" s="9">
        <v>4005</v>
      </c>
      <c r="D17" s="9">
        <v>796</v>
      </c>
      <c r="E17" s="9"/>
      <c r="F17" s="9">
        <v>800</v>
      </c>
      <c r="G17" s="9">
        <v>108</v>
      </c>
      <c r="H17" s="9">
        <v>135</v>
      </c>
      <c r="I17" s="9">
        <v>247</v>
      </c>
      <c r="J17" s="15">
        <f t="shared" si="0"/>
        <v>6091</v>
      </c>
      <c r="K17" s="6">
        <f t="shared" si="1"/>
        <v>4801</v>
      </c>
      <c r="L17" s="22">
        <f>C17+D17+E17+G17+F17+H17</f>
        <v>5844</v>
      </c>
      <c r="M17" s="30">
        <f t="shared" si="3"/>
        <v>5.8440000000000003</v>
      </c>
      <c r="N17" s="1"/>
      <c r="O17" s="1"/>
    </row>
    <row r="18" spans="1:15" ht="15.5">
      <c r="A18" s="5">
        <v>16</v>
      </c>
      <c r="B18" s="3" t="s">
        <v>20</v>
      </c>
      <c r="C18" s="9">
        <v>4454</v>
      </c>
      <c r="D18" s="9"/>
      <c r="E18" s="9"/>
      <c r="F18" s="9">
        <v>856</v>
      </c>
      <c r="G18" s="9">
        <v>400</v>
      </c>
      <c r="H18" s="9"/>
      <c r="I18" s="9">
        <v>2634</v>
      </c>
      <c r="J18" s="15">
        <f t="shared" si="0"/>
        <v>8344</v>
      </c>
      <c r="K18" s="6">
        <f t="shared" si="1"/>
        <v>4454</v>
      </c>
      <c r="L18" s="22">
        <f t="shared" ref="L18:L23" si="5">C18+D18+E18+G18+F18</f>
        <v>5710</v>
      </c>
      <c r="M18" s="30">
        <f t="shared" si="3"/>
        <v>5.71</v>
      </c>
      <c r="N18" s="1"/>
      <c r="O18" s="1"/>
    </row>
    <row r="19" spans="1:15" ht="15.5">
      <c r="A19" s="5">
        <v>17</v>
      </c>
      <c r="B19" s="3" t="s">
        <v>24</v>
      </c>
      <c r="C19" s="9">
        <v>4425</v>
      </c>
      <c r="D19" s="9">
        <v>469</v>
      </c>
      <c r="E19" s="9"/>
      <c r="F19" s="9"/>
      <c r="G19" s="9">
        <v>383</v>
      </c>
      <c r="H19" s="9">
        <v>896</v>
      </c>
      <c r="I19" s="9"/>
      <c r="J19" s="15">
        <f t="shared" si="0"/>
        <v>6173</v>
      </c>
      <c r="K19" s="6">
        <f t="shared" si="1"/>
        <v>4894</v>
      </c>
      <c r="L19" s="22">
        <f t="shared" si="5"/>
        <v>5277</v>
      </c>
      <c r="M19" s="30">
        <f t="shared" si="3"/>
        <v>5.2770000000000001</v>
      </c>
      <c r="N19" s="1"/>
      <c r="O19" s="1"/>
    </row>
    <row r="20" spans="1:15" ht="15.5">
      <c r="A20" s="5">
        <v>18</v>
      </c>
      <c r="B20" s="3" t="s">
        <v>26</v>
      </c>
      <c r="C20" s="9">
        <v>3903</v>
      </c>
      <c r="D20" s="9">
        <v>167</v>
      </c>
      <c r="E20" s="9"/>
      <c r="F20" s="9">
        <v>847</v>
      </c>
      <c r="G20" s="9">
        <v>305</v>
      </c>
      <c r="H20" s="9">
        <v>100</v>
      </c>
      <c r="I20" s="9">
        <v>300</v>
      </c>
      <c r="J20" s="15">
        <f t="shared" si="0"/>
        <v>5622</v>
      </c>
      <c r="K20" s="6">
        <f t="shared" si="1"/>
        <v>4070</v>
      </c>
      <c r="L20" s="22">
        <f t="shared" si="5"/>
        <v>5222</v>
      </c>
      <c r="M20" s="30">
        <f t="shared" si="3"/>
        <v>5.2220000000000004</v>
      </c>
      <c r="N20" s="1"/>
      <c r="O20" s="1"/>
    </row>
    <row r="21" spans="1:15" ht="15.5">
      <c r="A21" s="5">
        <v>19</v>
      </c>
      <c r="B21" s="3" t="s">
        <v>50</v>
      </c>
      <c r="C21" s="9">
        <v>3891</v>
      </c>
      <c r="D21" s="9">
        <v>554</v>
      </c>
      <c r="E21" s="9"/>
      <c r="F21" s="9"/>
      <c r="G21" s="9">
        <v>523</v>
      </c>
      <c r="H21" s="9"/>
      <c r="I21" s="9"/>
      <c r="J21" s="15">
        <f t="shared" si="0"/>
        <v>4968</v>
      </c>
      <c r="K21" s="6">
        <f t="shared" si="1"/>
        <v>4445</v>
      </c>
      <c r="L21" s="22">
        <f t="shared" si="5"/>
        <v>4968</v>
      </c>
      <c r="M21" s="30">
        <f t="shared" si="3"/>
        <v>4.968</v>
      </c>
      <c r="N21" s="1"/>
      <c r="O21" s="1"/>
    </row>
    <row r="22" spans="1:15" ht="15.5">
      <c r="A22" s="5">
        <v>20</v>
      </c>
      <c r="B22" s="3" t="s">
        <v>31</v>
      </c>
      <c r="C22" s="9">
        <v>3055</v>
      </c>
      <c r="D22" s="9">
        <v>138</v>
      </c>
      <c r="E22" s="9"/>
      <c r="F22" s="9">
        <v>1151</v>
      </c>
      <c r="G22" s="9">
        <v>434</v>
      </c>
      <c r="H22" s="9">
        <v>48</v>
      </c>
      <c r="I22" s="9"/>
      <c r="J22" s="15">
        <f t="shared" si="0"/>
        <v>4826</v>
      </c>
      <c r="K22" s="6">
        <f t="shared" si="1"/>
        <v>3193</v>
      </c>
      <c r="L22" s="22">
        <f t="shared" si="5"/>
        <v>4778</v>
      </c>
      <c r="M22" s="30">
        <f t="shared" si="3"/>
        <v>4.7779999999999996</v>
      </c>
      <c r="N22" s="1"/>
      <c r="O22" s="1"/>
    </row>
    <row r="23" spans="1:15" ht="15.5">
      <c r="A23" s="5">
        <v>21</v>
      </c>
      <c r="B23" s="3" t="s">
        <v>28</v>
      </c>
      <c r="C23" s="9">
        <v>3878</v>
      </c>
      <c r="D23" s="9">
        <v>835</v>
      </c>
      <c r="E23" s="9"/>
      <c r="F23" s="9"/>
      <c r="G23" s="9">
        <v>34</v>
      </c>
      <c r="H23" s="9"/>
      <c r="I23" s="9"/>
      <c r="J23" s="15">
        <f t="shared" si="0"/>
        <v>4747</v>
      </c>
      <c r="K23" s="6">
        <f t="shared" si="1"/>
        <v>4713</v>
      </c>
      <c r="L23" s="22">
        <f t="shared" si="5"/>
        <v>4747</v>
      </c>
      <c r="M23" s="30">
        <f t="shared" si="3"/>
        <v>4.7469999999999999</v>
      </c>
      <c r="N23" s="1"/>
      <c r="O23" s="1"/>
    </row>
    <row r="24" spans="1:15" ht="15.5">
      <c r="A24" s="5">
        <v>22</v>
      </c>
      <c r="B24" s="3" t="s">
        <v>33</v>
      </c>
      <c r="C24" s="10">
        <v>4234</v>
      </c>
      <c r="D24" s="10">
        <v>152</v>
      </c>
      <c r="E24" s="10" t="s">
        <v>34</v>
      </c>
      <c r="F24" s="10" t="s">
        <v>34</v>
      </c>
      <c r="G24" s="10">
        <v>281</v>
      </c>
      <c r="H24" s="10">
        <v>21</v>
      </c>
      <c r="I24" s="10">
        <v>497</v>
      </c>
      <c r="J24" s="16">
        <v>5164</v>
      </c>
      <c r="K24" s="6">
        <f>C24+D24</f>
        <v>4386</v>
      </c>
      <c r="L24" s="23">
        <v>4667</v>
      </c>
      <c r="M24" s="30">
        <f t="shared" si="3"/>
        <v>4.6669999999999998</v>
      </c>
      <c r="N24" s="1"/>
      <c r="O24" s="1"/>
    </row>
    <row r="25" spans="1:15" ht="15.5">
      <c r="A25" s="5">
        <v>23</v>
      </c>
      <c r="B25" s="3" t="s">
        <v>52</v>
      </c>
      <c r="C25" s="9">
        <f>1447+1067</f>
        <v>2514</v>
      </c>
      <c r="D25" s="9">
        <f>396+173</f>
        <v>569</v>
      </c>
      <c r="E25" s="9"/>
      <c r="F25" s="9"/>
      <c r="G25" s="9">
        <f>642+38</f>
        <v>680</v>
      </c>
      <c r="H25" s="9">
        <f>638+187</f>
        <v>825</v>
      </c>
      <c r="I25" s="9">
        <f>2269+6679</f>
        <v>8948</v>
      </c>
      <c r="J25" s="15">
        <f t="shared" ref="J25:J43" si="6">SUM(C25:I25)</f>
        <v>13536</v>
      </c>
      <c r="K25" s="6">
        <f t="shared" ref="K25:K40" si="7">C25+D25+E25</f>
        <v>3083</v>
      </c>
      <c r="L25" s="22">
        <f>C25+D25+E25+G25+F25+H25</f>
        <v>4588</v>
      </c>
      <c r="M25" s="30">
        <f t="shared" si="3"/>
        <v>4.5880000000000001</v>
      </c>
      <c r="N25" s="1"/>
      <c r="O25" s="1"/>
    </row>
    <row r="26" spans="1:15" ht="15.5">
      <c r="A26" s="5">
        <v>24</v>
      </c>
      <c r="B26" s="3" t="s">
        <v>27</v>
      </c>
      <c r="C26" s="9">
        <v>3952</v>
      </c>
      <c r="D26" s="9">
        <v>200</v>
      </c>
      <c r="E26" s="9"/>
      <c r="F26" s="9"/>
      <c r="G26" s="9">
        <v>272</v>
      </c>
      <c r="H26" s="9">
        <v>8</v>
      </c>
      <c r="I26" s="9">
        <v>247</v>
      </c>
      <c r="J26" s="15">
        <f t="shared" si="6"/>
        <v>4679</v>
      </c>
      <c r="K26" s="6">
        <f t="shared" si="7"/>
        <v>4152</v>
      </c>
      <c r="L26" s="22">
        <f>C26+D26+E26+G26+F26</f>
        <v>4424</v>
      </c>
      <c r="M26" s="30">
        <f t="shared" si="3"/>
        <v>4.4240000000000004</v>
      </c>
      <c r="N26" s="1"/>
      <c r="O26" s="1"/>
    </row>
    <row r="27" spans="1:15" ht="15.5">
      <c r="A27" s="5">
        <v>25</v>
      </c>
      <c r="B27" s="3" t="s">
        <v>29</v>
      </c>
      <c r="C27" s="9">
        <v>2906</v>
      </c>
      <c r="D27" s="9">
        <v>197</v>
      </c>
      <c r="E27" s="9"/>
      <c r="F27" s="9">
        <v>1114</v>
      </c>
      <c r="G27" s="9"/>
      <c r="H27" s="9">
        <v>500</v>
      </c>
      <c r="I27" s="9">
        <v>2000</v>
      </c>
      <c r="J27" s="15">
        <f t="shared" si="6"/>
        <v>6717</v>
      </c>
      <c r="K27" s="6">
        <f t="shared" si="7"/>
        <v>3103</v>
      </c>
      <c r="L27" s="22">
        <f>C27+D27+E27+G27+F27</f>
        <v>4217</v>
      </c>
      <c r="M27" s="30">
        <f t="shared" si="3"/>
        <v>4.2169999999999996</v>
      </c>
      <c r="N27" s="1"/>
      <c r="O27" s="1"/>
    </row>
    <row r="28" spans="1:15" ht="15.5">
      <c r="A28" s="5">
        <v>26</v>
      </c>
      <c r="B28" s="3" t="s">
        <v>21</v>
      </c>
      <c r="C28" s="9">
        <v>3038</v>
      </c>
      <c r="D28" s="9">
        <v>932</v>
      </c>
      <c r="E28" s="9"/>
      <c r="F28" s="9"/>
      <c r="G28" s="9">
        <v>22</v>
      </c>
      <c r="H28" s="9">
        <v>160</v>
      </c>
      <c r="I28" s="9">
        <v>3089</v>
      </c>
      <c r="J28" s="15">
        <f t="shared" si="6"/>
        <v>7241</v>
      </c>
      <c r="K28" s="6">
        <f t="shared" si="7"/>
        <v>3970</v>
      </c>
      <c r="L28" s="22">
        <f>C28+D28+E28+G28+F28+H28</f>
        <v>4152</v>
      </c>
      <c r="M28" s="30">
        <f t="shared" si="3"/>
        <v>4.1520000000000001</v>
      </c>
      <c r="N28" s="1"/>
      <c r="O28" s="1"/>
    </row>
    <row r="29" spans="1:15" ht="15.5">
      <c r="A29" s="5">
        <v>27</v>
      </c>
      <c r="B29" s="3" t="s">
        <v>35</v>
      </c>
      <c r="C29" s="9">
        <v>3043</v>
      </c>
      <c r="D29" s="9">
        <v>734</v>
      </c>
      <c r="E29" s="9"/>
      <c r="F29" s="9"/>
      <c r="G29" s="9">
        <v>77</v>
      </c>
      <c r="H29" s="9"/>
      <c r="I29" s="9">
        <v>148</v>
      </c>
      <c r="J29" s="15">
        <f t="shared" si="6"/>
        <v>4002</v>
      </c>
      <c r="K29" s="6">
        <f t="shared" si="7"/>
        <v>3777</v>
      </c>
      <c r="L29" s="22">
        <f t="shared" ref="L29:L34" si="8">C29+D29+E29+G29+F29</f>
        <v>3854</v>
      </c>
      <c r="M29" s="30">
        <f t="shared" si="3"/>
        <v>3.8540000000000001</v>
      </c>
      <c r="N29" s="1"/>
      <c r="O29" s="1"/>
    </row>
    <row r="30" spans="1:15" ht="15.5">
      <c r="A30" s="5">
        <v>28</v>
      </c>
      <c r="B30" s="3" t="s">
        <v>39</v>
      </c>
      <c r="C30" s="9">
        <v>3063</v>
      </c>
      <c r="D30" s="9">
        <v>251</v>
      </c>
      <c r="E30" s="9"/>
      <c r="F30" s="9"/>
      <c r="G30" s="9">
        <v>534</v>
      </c>
      <c r="H30" s="9"/>
      <c r="I30" s="9">
        <v>29</v>
      </c>
      <c r="J30" s="15">
        <f t="shared" si="6"/>
        <v>3877</v>
      </c>
      <c r="K30" s="6">
        <f t="shared" si="7"/>
        <v>3314</v>
      </c>
      <c r="L30" s="22">
        <f t="shared" si="8"/>
        <v>3848</v>
      </c>
      <c r="M30" s="30">
        <f t="shared" si="3"/>
        <v>3.8479999999999999</v>
      </c>
      <c r="N30" s="1"/>
      <c r="O30" s="1"/>
    </row>
    <row r="31" spans="1:15" ht="15.5">
      <c r="A31" s="5">
        <v>29</v>
      </c>
      <c r="B31" s="3" t="s">
        <v>44</v>
      </c>
      <c r="C31" s="9">
        <v>3037</v>
      </c>
      <c r="D31" s="9">
        <v>449</v>
      </c>
      <c r="E31" s="9"/>
      <c r="F31" s="9"/>
      <c r="G31" s="9"/>
      <c r="H31" s="9"/>
      <c r="I31" s="9"/>
      <c r="J31" s="15">
        <f t="shared" si="6"/>
        <v>3486</v>
      </c>
      <c r="K31" s="6">
        <f t="shared" si="7"/>
        <v>3486</v>
      </c>
      <c r="L31" s="22">
        <f t="shared" si="8"/>
        <v>3486</v>
      </c>
      <c r="M31" s="30">
        <f t="shared" si="3"/>
        <v>3.4860000000000002</v>
      </c>
      <c r="N31" s="1"/>
      <c r="O31" s="1"/>
    </row>
    <row r="32" spans="1:15" ht="15.5">
      <c r="A32" s="5">
        <v>30</v>
      </c>
      <c r="B32" s="3" t="s">
        <v>36</v>
      </c>
      <c r="C32" s="9">
        <v>2655</v>
      </c>
      <c r="D32" s="9">
        <v>135</v>
      </c>
      <c r="E32" s="9"/>
      <c r="F32" s="9"/>
      <c r="G32" s="9">
        <v>503</v>
      </c>
      <c r="H32" s="9">
        <v>1900</v>
      </c>
      <c r="I32" s="9"/>
      <c r="J32" s="15">
        <f t="shared" si="6"/>
        <v>5193</v>
      </c>
      <c r="K32" s="6">
        <f t="shared" si="7"/>
        <v>2790</v>
      </c>
      <c r="L32" s="22">
        <f t="shared" si="8"/>
        <v>3293</v>
      </c>
      <c r="M32" s="30">
        <f t="shared" si="3"/>
        <v>3.2930000000000001</v>
      </c>
      <c r="N32" s="1"/>
      <c r="O32" s="1"/>
    </row>
    <row r="33" spans="1:15" ht="15.5">
      <c r="A33" s="5">
        <v>31</v>
      </c>
      <c r="B33" s="3" t="s">
        <v>41</v>
      </c>
      <c r="C33" s="9">
        <v>2048</v>
      </c>
      <c r="D33" s="9">
        <v>135</v>
      </c>
      <c r="E33" s="9"/>
      <c r="F33" s="9">
        <v>820</v>
      </c>
      <c r="G33" s="9">
        <v>279</v>
      </c>
      <c r="H33" s="9">
        <v>400</v>
      </c>
      <c r="I33" s="9">
        <v>0</v>
      </c>
      <c r="J33" s="15">
        <f t="shared" si="6"/>
        <v>3682</v>
      </c>
      <c r="K33" s="6">
        <f t="shared" si="7"/>
        <v>2183</v>
      </c>
      <c r="L33" s="22">
        <f t="shared" si="8"/>
        <v>3282</v>
      </c>
      <c r="M33" s="30">
        <f t="shared" si="3"/>
        <v>3.282</v>
      </c>
      <c r="N33" s="1"/>
      <c r="O33" s="1"/>
    </row>
    <row r="34" spans="1:15" ht="15.5">
      <c r="A34" s="5">
        <v>32</v>
      </c>
      <c r="B34" s="3" t="s">
        <v>30</v>
      </c>
      <c r="C34" s="4">
        <v>2430</v>
      </c>
      <c r="D34" s="4">
        <v>337</v>
      </c>
      <c r="E34" s="4"/>
      <c r="F34" s="4"/>
      <c r="G34" s="4">
        <v>346</v>
      </c>
      <c r="H34" s="4">
        <v>287</v>
      </c>
      <c r="I34" s="4">
        <v>2208</v>
      </c>
      <c r="J34" s="15">
        <f t="shared" si="6"/>
        <v>5608</v>
      </c>
      <c r="K34" s="6">
        <f t="shared" si="7"/>
        <v>2767</v>
      </c>
      <c r="L34" s="22">
        <f t="shared" si="8"/>
        <v>3113</v>
      </c>
      <c r="M34" s="30">
        <f t="shared" si="3"/>
        <v>3.113</v>
      </c>
      <c r="N34" s="1"/>
      <c r="O34" s="1"/>
    </row>
    <row r="35" spans="1:15" ht="15.5">
      <c r="A35" s="5">
        <v>33</v>
      </c>
      <c r="B35" s="3" t="s">
        <v>37</v>
      </c>
      <c r="C35" s="4">
        <v>1774</v>
      </c>
      <c r="D35" s="4">
        <v>684</v>
      </c>
      <c r="E35" s="4"/>
      <c r="F35" s="4"/>
      <c r="G35" s="4"/>
      <c r="H35" s="4">
        <v>597</v>
      </c>
      <c r="I35" s="4">
        <v>4000</v>
      </c>
      <c r="J35" s="15">
        <f t="shared" si="6"/>
        <v>7055</v>
      </c>
      <c r="K35" s="6">
        <f t="shared" si="7"/>
        <v>2458</v>
      </c>
      <c r="L35" s="22">
        <f>C35+D35+E35+G35+F35+H35</f>
        <v>3055</v>
      </c>
      <c r="M35" s="30">
        <f t="shared" si="3"/>
        <v>3.0550000000000002</v>
      </c>
      <c r="N35" s="1"/>
      <c r="O35" s="1"/>
    </row>
    <row r="36" spans="1:15" ht="15.5">
      <c r="A36" s="5">
        <v>34</v>
      </c>
      <c r="B36" s="3" t="s">
        <v>38</v>
      </c>
      <c r="C36" s="4">
        <v>1786</v>
      </c>
      <c r="D36" s="4">
        <v>431</v>
      </c>
      <c r="E36" s="4"/>
      <c r="F36" s="4"/>
      <c r="G36" s="4">
        <v>105</v>
      </c>
      <c r="H36" s="4">
        <v>361</v>
      </c>
      <c r="I36" s="4"/>
      <c r="J36" s="15">
        <f t="shared" si="6"/>
        <v>2683</v>
      </c>
      <c r="K36" s="6">
        <f t="shared" si="7"/>
        <v>2217</v>
      </c>
      <c r="L36" s="22">
        <f>C36+D36+E36+G36+F36+H36</f>
        <v>2683</v>
      </c>
      <c r="M36" s="30">
        <f t="shared" si="3"/>
        <v>2.6829999999999998</v>
      </c>
      <c r="N36" s="1"/>
      <c r="O36" s="1"/>
    </row>
    <row r="37" spans="1:15" ht="15.5">
      <c r="A37" s="5">
        <v>35</v>
      </c>
      <c r="B37" s="3" t="s">
        <v>43</v>
      </c>
      <c r="C37" s="4">
        <v>2249</v>
      </c>
      <c r="D37" s="4">
        <v>219</v>
      </c>
      <c r="E37" s="4"/>
      <c r="F37" s="4"/>
      <c r="G37" s="4">
        <v>184</v>
      </c>
      <c r="H37" s="4">
        <v>48</v>
      </c>
      <c r="I37" s="4"/>
      <c r="J37" s="15">
        <f t="shared" si="6"/>
        <v>2700</v>
      </c>
      <c r="K37" s="6">
        <f t="shared" si="7"/>
        <v>2468</v>
      </c>
      <c r="L37" s="22">
        <f>C37+D37+E37+G37+F37</f>
        <v>2652</v>
      </c>
      <c r="M37" s="30">
        <f t="shared" si="3"/>
        <v>2.6520000000000001</v>
      </c>
      <c r="N37" s="1"/>
      <c r="O37" s="1"/>
    </row>
    <row r="38" spans="1:15" ht="15.5">
      <c r="A38" s="5">
        <v>36</v>
      </c>
      <c r="B38" s="3" t="s">
        <v>40</v>
      </c>
      <c r="C38" s="7">
        <v>1785</v>
      </c>
      <c r="D38" s="7">
        <v>307</v>
      </c>
      <c r="E38" s="7"/>
      <c r="F38" s="7"/>
      <c r="G38" s="7">
        <v>216</v>
      </c>
      <c r="H38" s="7">
        <v>197</v>
      </c>
      <c r="I38" s="7"/>
      <c r="J38" s="15">
        <f t="shared" si="6"/>
        <v>2505</v>
      </c>
      <c r="K38" s="6">
        <f t="shared" si="7"/>
        <v>2092</v>
      </c>
      <c r="L38" s="22">
        <f>C38+D38+E38+G38+F38+H38</f>
        <v>2505</v>
      </c>
      <c r="M38" s="30">
        <f t="shared" si="3"/>
        <v>2.5049999999999999</v>
      </c>
      <c r="N38" s="1"/>
      <c r="O38" s="1"/>
    </row>
    <row r="39" spans="1:15" ht="15.5">
      <c r="A39" s="5">
        <v>37</v>
      </c>
      <c r="B39" s="3" t="s">
        <v>42</v>
      </c>
      <c r="C39" s="7">
        <v>2226</v>
      </c>
      <c r="D39" s="7">
        <v>272</v>
      </c>
      <c r="E39" s="7"/>
      <c r="F39" s="7"/>
      <c r="G39" s="7"/>
      <c r="H39" s="7">
        <v>2</v>
      </c>
      <c r="I39" s="7">
        <v>209</v>
      </c>
      <c r="J39" s="15">
        <f t="shared" si="6"/>
        <v>2709</v>
      </c>
      <c r="K39" s="6">
        <f t="shared" si="7"/>
        <v>2498</v>
      </c>
      <c r="L39" s="22">
        <f>C39+D39+E39+G39+F39</f>
        <v>2498</v>
      </c>
      <c r="M39" s="30">
        <f t="shared" si="3"/>
        <v>2.4980000000000002</v>
      </c>
      <c r="N39" s="1"/>
      <c r="O39" s="1"/>
    </row>
    <row r="40" spans="1:15" ht="15.5">
      <c r="A40" s="5">
        <v>38</v>
      </c>
      <c r="B40" s="3" t="s">
        <v>51</v>
      </c>
      <c r="C40" s="4">
        <v>1501</v>
      </c>
      <c r="D40" s="4">
        <v>66</v>
      </c>
      <c r="E40" s="4"/>
      <c r="F40" s="4"/>
      <c r="G40" s="4">
        <v>210</v>
      </c>
      <c r="H40" s="4"/>
      <c r="I40" s="4"/>
      <c r="J40" s="15">
        <f t="shared" si="6"/>
        <v>1777</v>
      </c>
      <c r="K40" s="6">
        <f t="shared" si="7"/>
        <v>1567</v>
      </c>
      <c r="L40" s="22">
        <f>C40+D40+E40+G40+F40</f>
        <v>1777</v>
      </c>
      <c r="M40" s="30">
        <f t="shared" si="3"/>
        <v>1.7769999999999999</v>
      </c>
      <c r="N40" s="1"/>
      <c r="O40" s="1"/>
    </row>
    <row r="41" spans="1:15" ht="15.5">
      <c r="A41" s="5">
        <v>39</v>
      </c>
      <c r="B41" s="3" t="s">
        <v>45</v>
      </c>
      <c r="C41" s="4" t="s">
        <v>46</v>
      </c>
      <c r="D41" s="4" t="s">
        <v>47</v>
      </c>
      <c r="E41" s="4"/>
      <c r="F41" s="4">
        <v>1239</v>
      </c>
      <c r="G41" s="4">
        <v>112</v>
      </c>
      <c r="H41" s="4"/>
      <c r="I41" s="4">
        <v>132</v>
      </c>
      <c r="J41" s="15">
        <f t="shared" si="6"/>
        <v>1483</v>
      </c>
      <c r="K41" s="6" t="s">
        <v>34</v>
      </c>
      <c r="L41" s="22">
        <f>F41+G41</f>
        <v>1351</v>
      </c>
      <c r="M41" s="30">
        <f t="shared" si="3"/>
        <v>1.351</v>
      </c>
      <c r="N41" s="1"/>
      <c r="O41" s="1"/>
    </row>
    <row r="42" spans="1:15" ht="15.5">
      <c r="A42" s="5">
        <v>40</v>
      </c>
      <c r="B42" s="3" t="s">
        <v>48</v>
      </c>
      <c r="C42" s="7">
        <v>617</v>
      </c>
      <c r="D42" s="7">
        <v>162</v>
      </c>
      <c r="E42" s="7"/>
      <c r="F42" s="7"/>
      <c r="G42" s="7"/>
      <c r="H42" s="7"/>
      <c r="I42" s="7"/>
      <c r="J42" s="15">
        <f t="shared" si="6"/>
        <v>779</v>
      </c>
      <c r="K42" s="6">
        <f>C42+D42+E42</f>
        <v>779</v>
      </c>
      <c r="L42" s="22">
        <f>C42+D42+E42+G42+F42</f>
        <v>779</v>
      </c>
      <c r="M42" s="30">
        <v>1</v>
      </c>
      <c r="N42" s="1"/>
      <c r="O42" s="1"/>
    </row>
    <row r="43" spans="1:15" ht="15.75" customHeight="1" thickBot="1">
      <c r="A43" s="31">
        <v>41</v>
      </c>
      <c r="B43" s="12" t="s">
        <v>49</v>
      </c>
      <c r="C43" s="13">
        <v>688</v>
      </c>
      <c r="D43" s="13">
        <v>23</v>
      </c>
      <c r="E43" s="13"/>
      <c r="F43" s="13"/>
      <c r="G43" s="13"/>
      <c r="H43" s="13"/>
      <c r="I43" s="13"/>
      <c r="J43" s="17">
        <f t="shared" si="6"/>
        <v>711</v>
      </c>
      <c r="K43" s="24">
        <f>C43+D43+E43</f>
        <v>711</v>
      </c>
      <c r="L43" s="25">
        <f>C43+D43+E43+G43+F43</f>
        <v>711</v>
      </c>
      <c r="M43" s="32">
        <v>1</v>
      </c>
      <c r="N43" s="1"/>
      <c r="O43" s="1"/>
    </row>
    <row r="44" spans="1:15" ht="15.75" customHeight="1">
      <c r="A44" s="45" t="s">
        <v>9</v>
      </c>
      <c r="B44" s="26" t="s">
        <v>57</v>
      </c>
      <c r="C44" s="33">
        <f t="shared" ref="C44:L44" si="9">SUM(C3:C43)</f>
        <v>213095.85</v>
      </c>
      <c r="D44" s="33">
        <f t="shared" si="9"/>
        <v>57254</v>
      </c>
      <c r="E44" s="33">
        <f t="shared" si="9"/>
        <v>10797</v>
      </c>
      <c r="F44" s="33">
        <f t="shared" si="9"/>
        <v>9755</v>
      </c>
      <c r="G44" s="33">
        <f t="shared" si="9"/>
        <v>13205</v>
      </c>
      <c r="H44" s="33">
        <f t="shared" si="9"/>
        <v>11922</v>
      </c>
      <c r="I44" s="33">
        <f t="shared" si="9"/>
        <v>36401</v>
      </c>
      <c r="J44" s="34">
        <f t="shared" si="9"/>
        <v>352408.85</v>
      </c>
      <c r="K44" s="35">
        <f t="shared" si="9"/>
        <v>281146.84999999998</v>
      </c>
      <c r="L44" s="36">
        <f t="shared" si="9"/>
        <v>308663.84999999998</v>
      </c>
      <c r="M44" s="18"/>
      <c r="N44" s="1"/>
      <c r="O44" s="1"/>
    </row>
    <row r="45" spans="1:15" ht="15.75" customHeight="1" thickBot="1">
      <c r="A45" s="46"/>
      <c r="B45" s="27" t="s">
        <v>58</v>
      </c>
      <c r="C45" s="37">
        <f t="shared" ref="C45:L45" si="10">C44-C4</f>
        <v>190971</v>
      </c>
      <c r="D45" s="37">
        <f t="shared" si="10"/>
        <v>54226</v>
      </c>
      <c r="E45" s="37">
        <f t="shared" si="10"/>
        <v>10797</v>
      </c>
      <c r="F45" s="37">
        <f t="shared" si="10"/>
        <v>9755</v>
      </c>
      <c r="G45" s="37">
        <f t="shared" si="10"/>
        <v>13205</v>
      </c>
      <c r="H45" s="37">
        <f t="shared" si="10"/>
        <v>11922</v>
      </c>
      <c r="I45" s="37">
        <f t="shared" si="10"/>
        <v>36401</v>
      </c>
      <c r="J45" s="38">
        <f t="shared" si="10"/>
        <v>327256</v>
      </c>
      <c r="K45" s="39">
        <f t="shared" si="10"/>
        <v>255993.99999999997</v>
      </c>
      <c r="L45" s="40">
        <f t="shared" si="10"/>
        <v>283511</v>
      </c>
      <c r="M45" s="19"/>
      <c r="N45" s="1"/>
      <c r="O45" s="1"/>
    </row>
    <row r="46" spans="1:15" ht="15.75" customHeight="1">
      <c r="A46" s="1"/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1"/>
      <c r="N46" s="1"/>
      <c r="O46" s="1"/>
    </row>
    <row r="47" spans="1:15" ht="15.75" customHeight="1">
      <c r="A47" s="1"/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1"/>
      <c r="N47" s="1"/>
      <c r="O47" s="1"/>
    </row>
    <row r="48" spans="1:15" ht="15.75" customHeight="1">
      <c r="A48" s="1"/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1"/>
      <c r="N48" s="1"/>
      <c r="O48" s="1"/>
    </row>
    <row r="49" spans="1:15" ht="15.75" customHeight="1">
      <c r="A49" s="1"/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1"/>
      <c r="N49" s="1"/>
      <c r="O49" s="1"/>
    </row>
    <row r="50" spans="1:15" ht="15.75" customHeight="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1"/>
      <c r="N50" s="1"/>
      <c r="O50" s="1"/>
    </row>
    <row r="51" spans="1:1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autoFilter ref="A2:M42" xr:uid="{00000000-0009-0000-0000-000000000000}">
    <sortState ref="A3:M44">
      <sortCondition descending="1" ref="M2:M44"/>
    </sortState>
  </autoFilter>
  <sortState ref="A3:M43">
    <sortCondition descending="1" ref="M36"/>
  </sortState>
  <mergeCells count="2">
    <mergeCell ref="A1:M1"/>
    <mergeCell ref="A44:A4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מספרי סטודנטים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Michal Perry</cp:lastModifiedBy>
  <cp:lastPrinted>2022-06-07T19:54:37Z</cp:lastPrinted>
  <dcterms:created xsi:type="dcterms:W3CDTF">2017-05-30T09:02:25Z</dcterms:created>
  <dcterms:modified xsi:type="dcterms:W3CDTF">2023-06-19T11:41:31Z</dcterms:modified>
</cp:coreProperties>
</file>